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35" activeTab="0"/>
  </bookViews>
  <sheets>
    <sheet name="VL KKCHOTT 47A typ 1-" sheetId="1" r:id="rId1"/>
    <sheet name="ACH 47A" sheetId="2" r:id="rId2"/>
    <sheet name="FCH 47A" sheetId="3" r:id="rId3"/>
    <sheet name="ORGCH 47A" sheetId="4" r:id="rId4"/>
    <sheet name="BiCH 47A" sheetId="5" r:id="rId5"/>
  </sheets>
  <definedNames/>
  <calcPr fullCalcOnLoad="1"/>
</workbook>
</file>

<file path=xl/comments1.xml><?xml version="1.0" encoding="utf-8"?>
<comments xmlns="http://schemas.openxmlformats.org/spreadsheetml/2006/main">
  <authors>
    <author>bursova</author>
  </authors>
  <commentList>
    <comment ref="G6" authorId="0">
      <text>
        <r>
          <rPr>
            <sz val="8"/>
            <rFont val="Tahoma"/>
            <family val="2"/>
          </rPr>
          <t>číslo úlohy</t>
        </r>
        <r>
          <rPr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sz val="8"/>
            <rFont val="Tahoma"/>
            <family val="2"/>
          </rPr>
          <t xml:space="preserve">max. počet bodov (b), ktorý možno za danú úlohu získať
</t>
        </r>
        <r>
          <rPr>
            <sz val="8"/>
            <rFont val="Tahoma"/>
            <family val="0"/>
          </rPr>
          <t xml:space="preserve">
</t>
        </r>
      </text>
    </comment>
    <comment ref="I6" authorId="0">
      <text>
        <r>
          <rPr>
            <sz val="8"/>
            <rFont val="Tahoma"/>
            <family val="2"/>
          </rPr>
          <t xml:space="preserve">pomocné body
</t>
        </r>
        <r>
          <rPr>
            <sz val="8"/>
            <rFont val="Tahoma"/>
            <family val="0"/>
          </rPr>
          <t xml:space="preserve">
</t>
        </r>
      </text>
    </comment>
    <comment ref="J6" authorId="0">
      <text>
        <r>
          <rPr>
            <sz val="8"/>
            <rFont val="Tahoma"/>
            <family val="2"/>
          </rPr>
          <t xml:space="preserve">body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<sst xmlns="http://schemas.openxmlformats.org/spreadsheetml/2006/main" count="201" uniqueCount="124">
  <si>
    <t>Priezvisko, meno</t>
  </si>
  <si>
    <t>body</t>
  </si>
  <si>
    <t>Fyzikálna chémia</t>
  </si>
  <si>
    <t xml:space="preserve"> pb</t>
  </si>
  <si>
    <t>pb</t>
  </si>
  <si>
    <t>Biochémia</t>
  </si>
  <si>
    <t>Teória</t>
  </si>
  <si>
    <t>spolu</t>
  </si>
  <si>
    <t>Prax</t>
  </si>
  <si>
    <t>Pripravoval(a)</t>
  </si>
  <si>
    <t>Priemerný bodový zisk</t>
  </si>
  <si>
    <t>% úspešnosti</t>
  </si>
  <si>
    <t>POMOCNÝ HÁROK PRE VÝPOČET BODOV ZA ORG. CHÉMIU</t>
  </si>
  <si>
    <t>Spolu pb</t>
  </si>
  <si>
    <t>PaedDr. Ivan Hnát</t>
  </si>
  <si>
    <t>RNDr. Eva Domonkošová</t>
  </si>
  <si>
    <t>Ing. Erika Horváthová</t>
  </si>
  <si>
    <t>Mgr. Ľubomíra Krajčová</t>
  </si>
  <si>
    <t>Mgr. Lenka Lofflerová</t>
  </si>
  <si>
    <t>Mgr. Michal Chren</t>
  </si>
  <si>
    <t>Ing. Eva Žatkuláková</t>
  </si>
  <si>
    <t>RNDr.Svetozár Štefeček</t>
  </si>
  <si>
    <t>Výsledková listina krajského kola Chemickej olympiády</t>
  </si>
  <si>
    <t>b</t>
  </si>
  <si>
    <t>Poradie</t>
  </si>
  <si>
    <t>Anorg. a analyt. chémia</t>
  </si>
  <si>
    <t>Org. chémia</t>
  </si>
  <si>
    <t>Názov a adresa školy</t>
  </si>
  <si>
    <t>SPOLU</t>
  </si>
  <si>
    <t>ACH</t>
  </si>
  <si>
    <t>ÚR</t>
  </si>
  <si>
    <t>súť.č.</t>
  </si>
  <si>
    <t>47. ročník, školský rok 2010/2011, kategória A</t>
  </si>
  <si>
    <t>Súťaž číslo</t>
  </si>
  <si>
    <t>POMOCNÝ HÁROK PRE VÝPOČET BODOV ZA ANORG. A ANALYT. CHÉMIU</t>
  </si>
  <si>
    <t>1.1</t>
  </si>
  <si>
    <t>1.2</t>
  </si>
  <si>
    <t>1.3</t>
  </si>
  <si>
    <t>1.4</t>
  </si>
  <si>
    <t>1.5</t>
  </si>
  <si>
    <t xml:space="preserve">Ú L O H A / pomocné body </t>
  </si>
  <si>
    <t>2.1</t>
  </si>
  <si>
    <t>2.2</t>
  </si>
  <si>
    <t>2.3</t>
  </si>
  <si>
    <t>Ú1 pb</t>
  </si>
  <si>
    <t>Ú2 pb</t>
  </si>
  <si>
    <t>Súť.č.</t>
  </si>
  <si>
    <t>2.4</t>
  </si>
  <si>
    <t>2.5</t>
  </si>
  <si>
    <t>3.1</t>
  </si>
  <si>
    <t>3.2</t>
  </si>
  <si>
    <t>3.3</t>
  </si>
  <si>
    <t>3.4</t>
  </si>
  <si>
    <t>4</t>
  </si>
  <si>
    <t>Ú 4</t>
  </si>
  <si>
    <t>Ú 3</t>
  </si>
  <si>
    <t xml:space="preserve">Ú 2 </t>
  </si>
  <si>
    <t xml:space="preserve">Ú 1 </t>
  </si>
  <si>
    <t>Spolu</t>
  </si>
  <si>
    <t>Ú L O H A / body</t>
  </si>
  <si>
    <t>POMOCNÝ HÁROK PRE VÝPOČET BODOV Z FYZIKÁLNEJ CHÉMIE</t>
  </si>
  <si>
    <t>skutočné</t>
  </si>
  <si>
    <t xml:space="preserve">Ú L O H A /pomocné body </t>
  </si>
  <si>
    <t>1.1.</t>
  </si>
  <si>
    <t>1.2.</t>
  </si>
  <si>
    <t>1.3.</t>
  </si>
  <si>
    <t>1.4.</t>
  </si>
  <si>
    <t>1.5.</t>
  </si>
  <si>
    <t>2.1.</t>
  </si>
  <si>
    <t>2.2.</t>
  </si>
  <si>
    <t>2.3.</t>
  </si>
  <si>
    <t xml:space="preserve"> min. 40</t>
  </si>
  <si>
    <t>rok narodenia</t>
  </si>
  <si>
    <t xml:space="preserve"> </t>
  </si>
  <si>
    <t>súť. Číslo</t>
  </si>
  <si>
    <t>POMOCNÝ HÁROK PRE VÝPOČET BODOV ZA BIOCHÉMIU</t>
  </si>
  <si>
    <t>1a</t>
  </si>
  <si>
    <t>1b</t>
  </si>
  <si>
    <t>1c</t>
  </si>
  <si>
    <t>1d</t>
  </si>
  <si>
    <t>2a</t>
  </si>
  <si>
    <t>2b</t>
  </si>
  <si>
    <t>Ú 1</t>
  </si>
  <si>
    <t>Ú 2</t>
  </si>
  <si>
    <t>AUTOKONTROLA</t>
  </si>
  <si>
    <t>VARIANT PRAX BEZ ORGANICKEJ SYNTÉZY</t>
  </si>
  <si>
    <t>Abrhanová, Zuzana</t>
  </si>
  <si>
    <t>Adamovičová, Dária</t>
  </si>
  <si>
    <t>Biková, Katarína</t>
  </si>
  <si>
    <t>Bučková, Lucia</t>
  </si>
  <si>
    <t>Čermák, Rastislav</t>
  </si>
  <si>
    <t>Durila, Michal</t>
  </si>
  <si>
    <t>Horváthová, Zuzana</t>
  </si>
  <si>
    <t>Kocian, Adrián</t>
  </si>
  <si>
    <t>Lopatková, Veronika</t>
  </si>
  <si>
    <t>Lúčna, Nina</t>
  </si>
  <si>
    <t>Lužák, Adam</t>
  </si>
  <si>
    <t>Mihályová, Katarína</t>
  </si>
  <si>
    <t>Nesteš, Andrej</t>
  </si>
  <si>
    <t xml:space="preserve">Sárkozyová, Marta </t>
  </si>
  <si>
    <t>Špacírová, Zuzana</t>
  </si>
  <si>
    <t>Vanek, Denis</t>
  </si>
  <si>
    <t>G J. Hollého, Na Hlinách 30, Trnava</t>
  </si>
  <si>
    <t>G L. Novomeského, Dlhá ul., Senica</t>
  </si>
  <si>
    <t>G V.Mihálika, Sereď</t>
  </si>
  <si>
    <t>G M.Corvina, Veľký Meder</t>
  </si>
  <si>
    <t xml:space="preserve">G A. Mericci, Trnava </t>
  </si>
  <si>
    <t>G I. Kupca, Hlohovec</t>
  </si>
  <si>
    <t>G F.V.Sasinka, Skalica</t>
  </si>
  <si>
    <t>G P. de Coubertina, Piešťany</t>
  </si>
  <si>
    <t>Minárik, Peter</t>
  </si>
  <si>
    <t>Mgr. Viera Svatoňová</t>
  </si>
  <si>
    <r>
      <t>Predseda KK CHO: PaedDr. Ivan Hnát</t>
    </r>
    <r>
      <rPr>
        <sz val="10"/>
        <color indexed="10"/>
        <rFont val="Arial CE"/>
        <family val="2"/>
      </rPr>
      <t xml:space="preserve"> </t>
    </r>
  </si>
  <si>
    <t>RNDr. Iveta Černá</t>
  </si>
  <si>
    <t>PaedDr. Marta Radiová</t>
  </si>
  <si>
    <r>
      <t>Mgr. Lenka L</t>
    </r>
    <r>
      <rPr>
        <b/>
        <sz val="10"/>
        <rFont val="Arial"/>
        <family val="2"/>
      </rPr>
      <t>ő</t>
    </r>
    <r>
      <rPr>
        <b/>
        <sz val="10"/>
        <rFont val="Arial CE"/>
        <family val="0"/>
      </rPr>
      <t>fflerová</t>
    </r>
  </si>
  <si>
    <t>Nezúčastnili sa</t>
  </si>
  <si>
    <t>Smugala, Ondrej</t>
  </si>
  <si>
    <t>G F.V.Sasinka Skalica</t>
  </si>
  <si>
    <t>Kyseľová, Jana</t>
  </si>
  <si>
    <t>G I.K. Hlohovec</t>
  </si>
  <si>
    <t>Šišan, Peter</t>
  </si>
  <si>
    <t>G PdC Piešťany</t>
  </si>
  <si>
    <r>
      <t>TRNAVSKÝ</t>
    </r>
    <r>
      <rPr>
        <b/>
        <sz val="20"/>
        <color indexed="10"/>
        <rFont val="Arial CE"/>
        <family val="0"/>
      </rPr>
      <t xml:space="preserve"> </t>
    </r>
    <r>
      <rPr>
        <b/>
        <sz val="20"/>
        <rFont val="Arial CE"/>
        <family val="0"/>
      </rPr>
      <t>kraj, 20. – 21. 1. 2011,</t>
    </r>
    <r>
      <rPr>
        <b/>
        <sz val="20"/>
        <color indexed="10"/>
        <rFont val="Arial CE"/>
        <family val="0"/>
      </rPr>
      <t xml:space="preserve"> </t>
    </r>
    <r>
      <rPr>
        <b/>
        <sz val="20"/>
        <rFont val="Arial CE"/>
        <family val="0"/>
      </rPr>
      <t>katedra chémie PdF TU Trnava</t>
    </r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</si>
</sst>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62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7"/>
      <name val="Arial CE"/>
      <family val="0"/>
    </font>
    <font>
      <b/>
      <sz val="9"/>
      <name val="Arial CE"/>
      <family val="2"/>
    </font>
    <font>
      <sz val="8"/>
      <name val="Tahoma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0"/>
    </font>
    <font>
      <b/>
      <sz val="20"/>
      <color indexed="10"/>
      <name val="Arial CE"/>
      <family val="0"/>
    </font>
    <font>
      <sz val="8"/>
      <name val="Arial CE"/>
      <family val="0"/>
    </font>
    <font>
      <b/>
      <i/>
      <sz val="12"/>
      <name val="Arial Narrow"/>
      <family val="2"/>
    </font>
    <font>
      <b/>
      <sz val="10"/>
      <name val="Arial"/>
      <family val="2"/>
    </font>
    <font>
      <sz val="9"/>
      <color indexed="10"/>
      <name val="Arial CE"/>
      <family val="0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sz val="6"/>
      <color indexed="10"/>
      <name val="Arial CE"/>
      <family val="0"/>
    </font>
    <font>
      <b/>
      <sz val="9"/>
      <color indexed="10"/>
      <name val="Arial CE"/>
      <family val="0"/>
    </font>
    <font>
      <b/>
      <sz val="12"/>
      <name val="Arial Narrow"/>
      <family val="2"/>
    </font>
    <font>
      <b/>
      <sz val="2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2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3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4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3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2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49" fontId="5" fillId="33" borderId="37" xfId="0" applyNumberFormat="1" applyFont="1" applyFill="1" applyBorder="1" applyAlignment="1">
      <alignment horizontal="center"/>
    </xf>
    <xf numFmtId="173" fontId="15" fillId="33" borderId="29" xfId="0" applyNumberFormat="1" applyFont="1" applyFill="1" applyBorder="1" applyAlignment="1">
      <alignment horizontal="center"/>
    </xf>
    <xf numFmtId="173" fontId="15" fillId="33" borderId="38" xfId="0" applyNumberFormat="1" applyFont="1" applyFill="1" applyBorder="1" applyAlignment="1">
      <alignment horizontal="center"/>
    </xf>
    <xf numFmtId="173" fontId="15" fillId="33" borderId="26" xfId="0" applyNumberFormat="1" applyFont="1" applyFill="1" applyBorder="1" applyAlignment="1">
      <alignment horizontal="center"/>
    </xf>
    <xf numFmtId="173" fontId="15" fillId="33" borderId="37" xfId="0" applyNumberFormat="1" applyFont="1" applyFill="1" applyBorder="1" applyAlignment="1">
      <alignment horizontal="center"/>
    </xf>
    <xf numFmtId="173" fontId="15" fillId="33" borderId="27" xfId="0" applyNumberFormat="1" applyFont="1" applyFill="1" applyBorder="1" applyAlignment="1">
      <alignment horizontal="center"/>
    </xf>
    <xf numFmtId="173" fontId="15" fillId="33" borderId="39" xfId="0" applyNumberFormat="1" applyFont="1" applyFill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40" xfId="0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173" fontId="1" fillId="33" borderId="27" xfId="0" applyNumberFormat="1" applyFont="1" applyFill="1" applyBorder="1" applyAlignment="1">
      <alignment horizontal="center"/>
    </xf>
    <xf numFmtId="173" fontId="11" fillId="33" borderId="27" xfId="0" applyNumberFormat="1" applyFont="1" applyFill="1" applyBorder="1" applyAlignment="1">
      <alignment horizontal="center"/>
    </xf>
    <xf numFmtId="173" fontId="0" fillId="33" borderId="27" xfId="0" applyNumberFormat="1" applyFill="1" applyBorder="1" applyAlignment="1">
      <alignment horizontal="center"/>
    </xf>
    <xf numFmtId="173" fontId="0" fillId="33" borderId="29" xfId="0" applyNumberForma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16" fillId="0" borderId="0" xfId="0" applyNumberFormat="1" applyFont="1" applyFill="1" applyBorder="1" applyAlignment="1">
      <alignment horizontal="center"/>
    </xf>
    <xf numFmtId="173" fontId="9" fillId="0" borderId="15" xfId="0" applyNumberFormat="1" applyFont="1" applyBorder="1" applyAlignment="1">
      <alignment horizontal="center"/>
    </xf>
    <xf numFmtId="173" fontId="9" fillId="0" borderId="16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33" borderId="10" xfId="0" applyFont="1" applyFill="1" applyBorder="1" applyAlignment="1">
      <alignment/>
    </xf>
    <xf numFmtId="173" fontId="16" fillId="33" borderId="27" xfId="0" applyNumberFormat="1" applyFont="1" applyFill="1" applyBorder="1" applyAlignment="1">
      <alignment horizontal="center"/>
    </xf>
    <xf numFmtId="173" fontId="16" fillId="33" borderId="29" xfId="0" applyNumberFormat="1" applyFont="1" applyFill="1" applyBorder="1" applyAlignment="1">
      <alignment horizontal="center"/>
    </xf>
    <xf numFmtId="49" fontId="1" fillId="33" borderId="24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49" fontId="5" fillId="0" borderId="3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173" fontId="1" fillId="33" borderId="26" xfId="0" applyNumberFormat="1" applyFont="1" applyFill="1" applyBorder="1" applyAlignment="1">
      <alignment horizontal="center"/>
    </xf>
    <xf numFmtId="173" fontId="1" fillId="33" borderId="29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173" fontId="0" fillId="33" borderId="27" xfId="0" applyNumberFormat="1" applyFont="1" applyFill="1" applyBorder="1" applyAlignment="1">
      <alignment horizontal="center"/>
    </xf>
    <xf numFmtId="173" fontId="0" fillId="33" borderId="5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22" fillId="33" borderId="52" xfId="0" applyNumberFormat="1" applyFont="1" applyFill="1" applyBorder="1" applyAlignment="1">
      <alignment horizontal="center"/>
    </xf>
    <xf numFmtId="2" fontId="22" fillId="33" borderId="29" xfId="0" applyNumberFormat="1" applyFont="1" applyFill="1" applyBorder="1" applyAlignment="1">
      <alignment horizontal="center"/>
    </xf>
    <xf numFmtId="2" fontId="22" fillId="33" borderId="16" xfId="0" applyNumberFormat="1" applyFont="1" applyFill="1" applyBorder="1" applyAlignment="1">
      <alignment horizontal="center"/>
    </xf>
    <xf numFmtId="2" fontId="22" fillId="33" borderId="40" xfId="0" applyNumberFormat="1" applyFont="1" applyFill="1" applyBorder="1" applyAlignment="1">
      <alignment horizontal="center"/>
    </xf>
    <xf numFmtId="2" fontId="22" fillId="33" borderId="27" xfId="0" applyNumberFormat="1" applyFont="1" applyFill="1" applyBorder="1" applyAlignment="1">
      <alignment horizontal="center"/>
    </xf>
    <xf numFmtId="173" fontId="15" fillId="33" borderId="33" xfId="0" applyNumberFormat="1" applyFont="1" applyFill="1" applyBorder="1" applyAlignment="1">
      <alignment horizontal="center"/>
    </xf>
    <xf numFmtId="173" fontId="15" fillId="33" borderId="34" xfId="0" applyNumberFormat="1" applyFont="1" applyFill="1" applyBorder="1" applyAlignment="1">
      <alignment horizontal="center"/>
    </xf>
    <xf numFmtId="173" fontId="15" fillId="33" borderId="53" xfId="0" applyNumberFormat="1" applyFont="1" applyFill="1" applyBorder="1" applyAlignment="1">
      <alignment horizontal="center"/>
    </xf>
    <xf numFmtId="173" fontId="16" fillId="0" borderId="54" xfId="0" applyNumberFormat="1" applyFont="1" applyFill="1" applyBorder="1" applyAlignment="1">
      <alignment horizontal="center"/>
    </xf>
    <xf numFmtId="173" fontId="16" fillId="0" borderId="50" xfId="0" applyNumberFormat="1" applyFont="1" applyFill="1" applyBorder="1" applyAlignment="1">
      <alignment horizontal="center"/>
    </xf>
    <xf numFmtId="173" fontId="16" fillId="0" borderId="52" xfId="0" applyNumberFormat="1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/>
    </xf>
    <xf numFmtId="173" fontId="16" fillId="33" borderId="26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72" fontId="1" fillId="0" borderId="16" xfId="0" applyNumberFormat="1" applyFont="1" applyBorder="1" applyAlignment="1">
      <alignment horizontal="center"/>
    </xf>
    <xf numFmtId="173" fontId="9" fillId="0" borderId="1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172" fontId="1" fillId="0" borderId="16" xfId="0" applyNumberFormat="1" applyFont="1" applyBorder="1" applyAlignment="1">
      <alignment horizontal="center"/>
    </xf>
    <xf numFmtId="0" fontId="1" fillId="34" borderId="58" xfId="0" applyFont="1" applyFill="1" applyBorder="1" applyAlignment="1">
      <alignment/>
    </xf>
    <xf numFmtId="0" fontId="0" fillId="34" borderId="59" xfId="0" applyFont="1" applyFill="1" applyBorder="1" applyAlignment="1">
      <alignment horizontal="center"/>
    </xf>
    <xf numFmtId="0" fontId="0" fillId="34" borderId="58" xfId="0" applyFill="1" applyBorder="1" applyAlignment="1">
      <alignment/>
    </xf>
    <xf numFmtId="0" fontId="0" fillId="34" borderId="58" xfId="0" applyFont="1" applyFill="1" applyBorder="1" applyAlignment="1">
      <alignment horizontal="center"/>
    </xf>
    <xf numFmtId="0" fontId="0" fillId="34" borderId="58" xfId="0" applyFont="1" applyFill="1" applyBorder="1" applyAlignment="1">
      <alignment/>
    </xf>
    <xf numFmtId="0" fontId="11" fillId="34" borderId="12" xfId="0" applyFont="1" applyFill="1" applyBorder="1" applyAlignment="1">
      <alignment horizontal="center"/>
    </xf>
    <xf numFmtId="0" fontId="11" fillId="34" borderId="59" xfId="0" applyFont="1" applyFill="1" applyBorder="1" applyAlignment="1">
      <alignment horizontal="center"/>
    </xf>
    <xf numFmtId="0" fontId="11" fillId="34" borderId="60" xfId="0" applyFont="1" applyFill="1" applyBorder="1" applyAlignment="1">
      <alignment horizontal="center"/>
    </xf>
    <xf numFmtId="0" fontId="11" fillId="34" borderId="61" xfId="0" applyFont="1" applyFill="1" applyBorder="1" applyAlignment="1">
      <alignment horizontal="center"/>
    </xf>
    <xf numFmtId="0" fontId="11" fillId="34" borderId="62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58" xfId="0" applyFill="1" applyBorder="1" applyAlignment="1">
      <alignment horizontal="center"/>
    </xf>
    <xf numFmtId="0" fontId="0" fillId="34" borderId="63" xfId="0" applyFill="1" applyBorder="1" applyAlignment="1">
      <alignment horizontal="center"/>
    </xf>
    <xf numFmtId="0" fontId="0" fillId="34" borderId="64" xfId="0" applyFill="1" applyBorder="1" applyAlignment="1">
      <alignment horizontal="center"/>
    </xf>
    <xf numFmtId="0" fontId="0" fillId="34" borderId="65" xfId="0" applyFill="1" applyBorder="1" applyAlignment="1">
      <alignment horizontal="center"/>
    </xf>
    <xf numFmtId="0" fontId="0" fillId="34" borderId="66" xfId="0" applyFill="1" applyBorder="1" applyAlignment="1">
      <alignment horizontal="center"/>
    </xf>
    <xf numFmtId="0" fontId="0" fillId="34" borderId="67" xfId="0" applyFill="1" applyBorder="1" applyAlignment="1">
      <alignment horizontal="center"/>
    </xf>
    <xf numFmtId="0" fontId="0" fillId="34" borderId="68" xfId="0" applyFill="1" applyBorder="1" applyAlignment="1">
      <alignment horizontal="center"/>
    </xf>
    <xf numFmtId="0" fontId="0" fillId="34" borderId="69" xfId="0" applyFill="1" applyBorder="1" applyAlignment="1">
      <alignment horizontal="center"/>
    </xf>
    <xf numFmtId="0" fontId="0" fillId="34" borderId="7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4" borderId="71" xfId="0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45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47" xfId="0" applyFont="1" applyFill="1" applyBorder="1" applyAlignment="1">
      <alignment horizontal="center"/>
    </xf>
    <xf numFmtId="0" fontId="1" fillId="35" borderId="49" xfId="0" applyFont="1" applyFill="1" applyBorder="1" applyAlignment="1">
      <alignment horizontal="center"/>
    </xf>
    <xf numFmtId="0" fontId="1" fillId="35" borderId="42" xfId="0" applyFont="1" applyFill="1" applyBorder="1" applyAlignment="1">
      <alignment horizontal="center"/>
    </xf>
    <xf numFmtId="0" fontId="1" fillId="35" borderId="43" xfId="0" applyFont="1" applyFill="1" applyBorder="1" applyAlignment="1">
      <alignment horizontal="center"/>
    </xf>
    <xf numFmtId="0" fontId="1" fillId="35" borderId="44" xfId="0" applyFont="1" applyFill="1" applyBorder="1" applyAlignment="1">
      <alignment horizontal="center"/>
    </xf>
    <xf numFmtId="173" fontId="16" fillId="35" borderId="15" xfId="0" applyNumberFormat="1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19" fillId="34" borderId="59" xfId="0" applyFont="1" applyFill="1" applyBorder="1" applyAlignment="1">
      <alignment horizontal="center"/>
    </xf>
    <xf numFmtId="0" fontId="19" fillId="34" borderId="60" xfId="0" applyFont="1" applyFill="1" applyBorder="1" applyAlignment="1">
      <alignment horizontal="center"/>
    </xf>
    <xf numFmtId="0" fontId="19" fillId="34" borderId="30" xfId="0" applyFont="1" applyFill="1" applyBorder="1" applyAlignment="1">
      <alignment horizontal="center"/>
    </xf>
    <xf numFmtId="0" fontId="19" fillId="34" borderId="72" xfId="0" applyFont="1" applyFill="1" applyBorder="1" applyAlignment="1">
      <alignment horizontal="center"/>
    </xf>
    <xf numFmtId="0" fontId="19" fillId="34" borderId="31" xfId="0" applyFont="1" applyFill="1" applyBorder="1" applyAlignment="1">
      <alignment horizontal="center"/>
    </xf>
    <xf numFmtId="0" fontId="19" fillId="34" borderId="24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center"/>
    </xf>
    <xf numFmtId="0" fontId="19" fillId="34" borderId="73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58" xfId="0" applyFont="1" applyFill="1" applyBorder="1" applyAlignment="1">
      <alignment horizontal="center"/>
    </xf>
    <xf numFmtId="0" fontId="14" fillId="34" borderId="63" xfId="0" applyFont="1" applyFill="1" applyBorder="1" applyAlignment="1">
      <alignment horizontal="center"/>
    </xf>
    <xf numFmtId="0" fontId="14" fillId="34" borderId="65" xfId="0" applyFont="1" applyFill="1" applyBorder="1" applyAlignment="1">
      <alignment horizontal="center"/>
    </xf>
    <xf numFmtId="0" fontId="14" fillId="34" borderId="50" xfId="0" applyFont="1" applyFill="1" applyBorder="1" applyAlignment="1">
      <alignment horizontal="center"/>
    </xf>
    <xf numFmtId="0" fontId="14" fillId="34" borderId="39" xfId="0" applyFont="1" applyFill="1" applyBorder="1" applyAlignment="1">
      <alignment horizontal="center"/>
    </xf>
    <xf numFmtId="0" fontId="14" fillId="34" borderId="53" xfId="0" applyFont="1" applyFill="1" applyBorder="1" applyAlignment="1">
      <alignment horizontal="center"/>
    </xf>
    <xf numFmtId="0" fontId="14" fillId="34" borderId="66" xfId="0" applyFont="1" applyFill="1" applyBorder="1" applyAlignment="1">
      <alignment horizontal="center"/>
    </xf>
    <xf numFmtId="0" fontId="14" fillId="34" borderId="67" xfId="0" applyFont="1" applyFill="1" applyBorder="1" applyAlignment="1">
      <alignment horizontal="center"/>
    </xf>
    <xf numFmtId="0" fontId="14" fillId="34" borderId="68" xfId="0" applyFont="1" applyFill="1" applyBorder="1" applyAlignment="1">
      <alignment horizontal="center"/>
    </xf>
    <xf numFmtId="0" fontId="14" fillId="34" borderId="70" xfId="0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14" fillId="34" borderId="32" xfId="0" applyFont="1" applyFill="1" applyBorder="1" applyAlignment="1">
      <alignment horizontal="center"/>
    </xf>
    <xf numFmtId="0" fontId="14" fillId="34" borderId="23" xfId="0" applyFont="1" applyFill="1" applyBorder="1" applyAlignment="1">
      <alignment horizontal="center"/>
    </xf>
    <xf numFmtId="0" fontId="14" fillId="34" borderId="71" xfId="0" applyFont="1" applyFill="1" applyBorder="1" applyAlignment="1">
      <alignment horizontal="center"/>
    </xf>
    <xf numFmtId="0" fontId="14" fillId="34" borderId="52" xfId="0" applyFont="1" applyFill="1" applyBorder="1" applyAlignment="1">
      <alignment horizontal="center"/>
    </xf>
    <xf numFmtId="0" fontId="14" fillId="34" borderId="33" xfId="0" applyFont="1" applyFill="1" applyBorder="1" applyAlignment="1">
      <alignment horizontal="center"/>
    </xf>
    <xf numFmtId="0" fontId="14" fillId="34" borderId="38" xfId="0" applyFont="1" applyFill="1" applyBorder="1" applyAlignment="1">
      <alignment horizontal="center"/>
    </xf>
    <xf numFmtId="0" fontId="1" fillId="35" borderId="42" xfId="0" applyFont="1" applyFill="1" applyBorder="1" applyAlignment="1">
      <alignment horizontal="center"/>
    </xf>
    <xf numFmtId="0" fontId="1" fillId="35" borderId="43" xfId="0" applyFont="1" applyFill="1" applyBorder="1" applyAlignment="1">
      <alignment horizontal="center"/>
    </xf>
    <xf numFmtId="0" fontId="1" fillId="35" borderId="44" xfId="0" applyFont="1" applyFill="1" applyBorder="1" applyAlignment="1">
      <alignment horizontal="center"/>
    </xf>
    <xf numFmtId="49" fontId="9" fillId="35" borderId="30" xfId="0" applyNumberFormat="1" applyFont="1" applyFill="1" applyBorder="1" applyAlignment="1">
      <alignment horizontal="center"/>
    </xf>
    <xf numFmtId="49" fontId="9" fillId="35" borderId="31" xfId="0" applyNumberFormat="1" applyFont="1" applyFill="1" applyBorder="1" applyAlignment="1">
      <alignment horizontal="center"/>
    </xf>
    <xf numFmtId="49" fontId="9" fillId="35" borderId="19" xfId="0" applyNumberFormat="1" applyFont="1" applyFill="1" applyBorder="1" applyAlignment="1">
      <alignment horizontal="center"/>
    </xf>
    <xf numFmtId="49" fontId="9" fillId="35" borderId="24" xfId="0" applyNumberFormat="1" applyFont="1" applyFill="1" applyBorder="1" applyAlignment="1">
      <alignment horizontal="center"/>
    </xf>
    <xf numFmtId="0" fontId="14" fillId="35" borderId="21" xfId="0" applyFont="1" applyFill="1" applyBorder="1" applyAlignment="1">
      <alignment horizontal="center"/>
    </xf>
    <xf numFmtId="0" fontId="14" fillId="35" borderId="32" xfId="0" applyFont="1" applyFill="1" applyBorder="1" applyAlignment="1">
      <alignment horizontal="center"/>
    </xf>
    <xf numFmtId="0" fontId="14" fillId="35" borderId="23" xfId="0" applyFont="1" applyFill="1" applyBorder="1" applyAlignment="1">
      <alignment horizontal="center"/>
    </xf>
    <xf numFmtId="0" fontId="14" fillId="35" borderId="52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173" fontId="1" fillId="0" borderId="64" xfId="0" applyNumberFormat="1" applyFont="1" applyBorder="1" applyAlignment="1">
      <alignment horizontal="center"/>
    </xf>
    <xf numFmtId="0" fontId="1" fillId="36" borderId="40" xfId="0" applyFont="1" applyFill="1" applyBorder="1" applyAlignment="1">
      <alignment horizontal="center"/>
    </xf>
    <xf numFmtId="0" fontId="18" fillId="36" borderId="12" xfId="0" applyFont="1" applyFill="1" applyBorder="1" applyAlignment="1">
      <alignment/>
    </xf>
    <xf numFmtId="0" fontId="18" fillId="36" borderId="40" xfId="0" applyFont="1" applyFill="1" applyBorder="1" applyAlignment="1">
      <alignment/>
    </xf>
    <xf numFmtId="0" fontId="1" fillId="36" borderId="27" xfId="0" applyFont="1" applyFill="1" applyBorder="1" applyAlignment="1">
      <alignment horizontal="center"/>
    </xf>
    <xf numFmtId="0" fontId="18" fillId="36" borderId="11" xfId="0" applyFont="1" applyFill="1" applyBorder="1" applyAlignment="1">
      <alignment/>
    </xf>
    <xf numFmtId="0" fontId="18" fillId="36" borderId="27" xfId="0" applyFont="1" applyFill="1" applyBorder="1" applyAlignment="1">
      <alignment/>
    </xf>
    <xf numFmtId="0" fontId="1" fillId="36" borderId="29" xfId="0" applyFont="1" applyFill="1" applyBorder="1" applyAlignment="1">
      <alignment horizontal="center"/>
    </xf>
    <xf numFmtId="0" fontId="18" fillId="36" borderId="21" xfId="0" applyFont="1" applyFill="1" applyBorder="1" applyAlignment="1">
      <alignment/>
    </xf>
    <xf numFmtId="0" fontId="18" fillId="36" borderId="29" xfId="0" applyFont="1" applyFill="1" applyBorder="1" applyAlignment="1">
      <alignment/>
    </xf>
    <xf numFmtId="0" fontId="1" fillId="36" borderId="26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6" borderId="35" xfId="0" applyFont="1" applyFill="1" applyBorder="1" applyAlignment="1">
      <alignment horizontal="center"/>
    </xf>
    <xf numFmtId="0" fontId="20" fillId="36" borderId="24" xfId="0" applyFont="1" applyFill="1" applyBorder="1" applyAlignment="1">
      <alignment horizontal="center"/>
    </xf>
    <xf numFmtId="0" fontId="20" fillId="36" borderId="11" xfId="0" applyFont="1" applyFill="1" applyBorder="1" applyAlignment="1">
      <alignment horizontal="center"/>
    </xf>
    <xf numFmtId="0" fontId="20" fillId="36" borderId="64" xfId="0" applyFont="1" applyFill="1" applyBorder="1" applyAlignment="1">
      <alignment horizontal="center"/>
    </xf>
    <xf numFmtId="0" fontId="20" fillId="36" borderId="50" xfId="0" applyFont="1" applyFill="1" applyBorder="1" applyAlignment="1">
      <alignment horizontal="center"/>
    </xf>
    <xf numFmtId="0" fontId="20" fillId="36" borderId="21" xfId="0" applyFont="1" applyFill="1" applyBorder="1" applyAlignment="1">
      <alignment horizontal="center"/>
    </xf>
    <xf numFmtId="0" fontId="20" fillId="36" borderId="36" xfId="0" applyFont="1" applyFill="1" applyBorder="1" applyAlignment="1">
      <alignment horizontal="center"/>
    </xf>
    <xf numFmtId="0" fontId="20" fillId="36" borderId="52" xfId="0" applyFont="1" applyFill="1" applyBorder="1" applyAlignment="1">
      <alignment horizontal="center"/>
    </xf>
    <xf numFmtId="0" fontId="0" fillId="36" borderId="53" xfId="0" applyFont="1" applyFill="1" applyBorder="1" applyAlignment="1">
      <alignment horizontal="center"/>
    </xf>
    <xf numFmtId="0" fontId="17" fillId="36" borderId="30" xfId="0" applyFont="1" applyFill="1" applyBorder="1" applyAlignment="1">
      <alignment horizontal="center"/>
    </xf>
    <xf numFmtId="0" fontId="17" fillId="36" borderId="31" xfId="0" applyFont="1" applyFill="1" applyBorder="1" applyAlignment="1">
      <alignment horizontal="center"/>
    </xf>
    <xf numFmtId="0" fontId="17" fillId="36" borderId="19" xfId="0" applyFont="1" applyFill="1" applyBorder="1" applyAlignment="1">
      <alignment horizontal="center"/>
    </xf>
    <xf numFmtId="0" fontId="17" fillId="36" borderId="11" xfId="0" applyFont="1" applyFill="1" applyBorder="1" applyAlignment="1">
      <alignment horizontal="center"/>
    </xf>
    <xf numFmtId="0" fontId="17" fillId="36" borderId="58" xfId="0" applyFont="1" applyFill="1" applyBorder="1" applyAlignment="1">
      <alignment horizontal="center"/>
    </xf>
    <xf numFmtId="0" fontId="17" fillId="36" borderId="63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17" fillId="36" borderId="32" xfId="0" applyFont="1" applyFill="1" applyBorder="1" applyAlignment="1">
      <alignment horizontal="center"/>
    </xf>
    <xf numFmtId="0" fontId="17" fillId="36" borderId="23" xfId="0" applyFont="1" applyFill="1" applyBorder="1" applyAlignment="1">
      <alignment horizontal="center"/>
    </xf>
    <xf numFmtId="0" fontId="21" fillId="36" borderId="30" xfId="0" applyFont="1" applyFill="1" applyBorder="1" applyAlignment="1">
      <alignment horizontal="center"/>
    </xf>
    <xf numFmtId="0" fontId="21" fillId="36" borderId="31" xfId="0" applyFont="1" applyFill="1" applyBorder="1" applyAlignment="1">
      <alignment horizontal="center"/>
    </xf>
    <xf numFmtId="0" fontId="21" fillId="36" borderId="19" xfId="0" applyFont="1" applyFill="1" applyBorder="1" applyAlignment="1">
      <alignment horizontal="center"/>
    </xf>
    <xf numFmtId="0" fontId="21" fillId="36" borderId="35" xfId="0" applyFont="1" applyFill="1" applyBorder="1" applyAlignment="1">
      <alignment horizontal="center"/>
    </xf>
    <xf numFmtId="0" fontId="21" fillId="36" borderId="11" xfId="0" applyFont="1" applyFill="1" applyBorder="1" applyAlignment="1">
      <alignment horizontal="center"/>
    </xf>
    <xf numFmtId="0" fontId="21" fillId="36" borderId="58" xfId="0" applyFont="1" applyFill="1" applyBorder="1" applyAlignment="1">
      <alignment horizontal="center"/>
    </xf>
    <xf numFmtId="0" fontId="21" fillId="36" borderId="63" xfId="0" applyFont="1" applyFill="1" applyBorder="1" applyAlignment="1">
      <alignment horizontal="center"/>
    </xf>
    <xf numFmtId="0" fontId="21" fillId="36" borderId="64" xfId="0" applyFont="1" applyFill="1" applyBorder="1" applyAlignment="1">
      <alignment horizontal="center"/>
    </xf>
    <xf numFmtId="0" fontId="0" fillId="36" borderId="33" xfId="0" applyFont="1" applyFill="1" applyBorder="1" applyAlignment="1">
      <alignment horizontal="center"/>
    </xf>
    <xf numFmtId="0" fontId="21" fillId="36" borderId="21" xfId="0" applyFont="1" applyFill="1" applyBorder="1" applyAlignment="1">
      <alignment horizontal="center"/>
    </xf>
    <xf numFmtId="0" fontId="21" fillId="36" borderId="32" xfId="0" applyFont="1" applyFill="1" applyBorder="1" applyAlignment="1">
      <alignment horizontal="center"/>
    </xf>
    <xf numFmtId="0" fontId="21" fillId="36" borderId="23" xfId="0" applyFont="1" applyFill="1" applyBorder="1" applyAlignment="1">
      <alignment horizontal="center"/>
    </xf>
    <xf numFmtId="0" fontId="21" fillId="36" borderId="36" xfId="0" applyFont="1" applyFill="1" applyBorder="1" applyAlignment="1">
      <alignment horizontal="center"/>
    </xf>
    <xf numFmtId="0" fontId="0" fillId="34" borderId="65" xfId="0" applyFont="1" applyFill="1" applyBorder="1" applyAlignment="1">
      <alignment horizontal="center"/>
    </xf>
    <xf numFmtId="0" fontId="0" fillId="34" borderId="58" xfId="0" applyFont="1" applyFill="1" applyBorder="1" applyAlignment="1">
      <alignment/>
    </xf>
    <xf numFmtId="0" fontId="0" fillId="34" borderId="65" xfId="0" applyFont="1" applyFill="1" applyBorder="1" applyAlignment="1">
      <alignment horizontal="center"/>
    </xf>
    <xf numFmtId="0" fontId="0" fillId="34" borderId="58" xfId="0" applyFont="1" applyFill="1" applyBorder="1" applyAlignment="1">
      <alignment horizontal="center"/>
    </xf>
    <xf numFmtId="0" fontId="0" fillId="34" borderId="59" xfId="0" applyFont="1" applyFill="1" applyBorder="1" applyAlignment="1">
      <alignment horizontal="center"/>
    </xf>
    <xf numFmtId="0" fontId="0" fillId="34" borderId="58" xfId="0" applyFont="1" applyFill="1" applyBorder="1" applyAlignment="1">
      <alignment horizontal="center"/>
    </xf>
    <xf numFmtId="0" fontId="0" fillId="34" borderId="58" xfId="0" applyFont="1" applyFill="1" applyBorder="1" applyAlignment="1">
      <alignment/>
    </xf>
    <xf numFmtId="0" fontId="0" fillId="34" borderId="65" xfId="0" applyFont="1" applyFill="1" applyBorder="1" applyAlignment="1">
      <alignment horizontal="center"/>
    </xf>
    <xf numFmtId="0" fontId="0" fillId="34" borderId="59" xfId="0" applyFont="1" applyFill="1" applyBorder="1" applyAlignment="1">
      <alignment/>
    </xf>
    <xf numFmtId="0" fontId="0" fillId="34" borderId="62" xfId="0" applyFont="1" applyFill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24" fillId="34" borderId="62" xfId="0" applyFont="1" applyFill="1" applyBorder="1" applyAlignment="1">
      <alignment/>
    </xf>
    <xf numFmtId="0" fontId="24" fillId="34" borderId="65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34" borderId="60" xfId="0" applyFont="1" applyFill="1" applyBorder="1" applyAlignment="1">
      <alignment horizontal="center"/>
    </xf>
    <xf numFmtId="0" fontId="0" fillId="34" borderId="61" xfId="0" applyFont="1" applyFill="1" applyBorder="1" applyAlignment="1">
      <alignment horizontal="center"/>
    </xf>
    <xf numFmtId="0" fontId="0" fillId="34" borderId="62" xfId="0" applyFont="1" applyFill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173" fontId="1" fillId="0" borderId="61" xfId="0" applyNumberFormat="1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1" fillId="34" borderId="31" xfId="0" applyFont="1" applyFill="1" applyBorder="1" applyAlignment="1">
      <alignment/>
    </xf>
    <xf numFmtId="0" fontId="1" fillId="34" borderId="72" xfId="0" applyFont="1" applyFill="1" applyBorder="1" applyAlignment="1">
      <alignment horizontal="center"/>
    </xf>
    <xf numFmtId="0" fontId="25" fillId="34" borderId="72" xfId="0" applyFont="1" applyFill="1" applyBorder="1" applyAlignment="1">
      <alignment/>
    </xf>
    <xf numFmtId="0" fontId="1" fillId="34" borderId="65" xfId="0" applyFont="1" applyFill="1" applyBorder="1" applyAlignment="1">
      <alignment horizontal="center"/>
    </xf>
    <xf numFmtId="0" fontId="25" fillId="34" borderId="65" xfId="0" applyFont="1" applyFill="1" applyBorder="1" applyAlignment="1">
      <alignment/>
    </xf>
    <xf numFmtId="172" fontId="1" fillId="0" borderId="59" xfId="0" applyNumberFormat="1" applyFont="1" applyBorder="1" applyAlignment="1">
      <alignment horizontal="center"/>
    </xf>
    <xf numFmtId="0" fontId="1" fillId="34" borderId="59" xfId="0" applyFont="1" applyFill="1" applyBorder="1" applyAlignment="1">
      <alignment/>
    </xf>
    <xf numFmtId="0" fontId="1" fillId="34" borderId="62" xfId="0" applyFont="1" applyFill="1" applyBorder="1" applyAlignment="1">
      <alignment horizontal="center"/>
    </xf>
    <xf numFmtId="0" fontId="25" fillId="34" borderId="62" xfId="0" applyFont="1" applyFill="1" applyBorder="1" applyAlignment="1">
      <alignment/>
    </xf>
    <xf numFmtId="0" fontId="1" fillId="0" borderId="65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2" fontId="9" fillId="0" borderId="75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1" fillId="0" borderId="58" xfId="0" applyNumberFormat="1" applyFont="1" applyBorder="1" applyAlignment="1">
      <alignment horizontal="center"/>
    </xf>
    <xf numFmtId="2" fontId="1" fillId="0" borderId="59" xfId="0" applyNumberFormat="1" applyFont="1" applyBorder="1" applyAlignment="1">
      <alignment horizontal="center"/>
    </xf>
    <xf numFmtId="2" fontId="9" fillId="0" borderId="41" xfId="0" applyNumberFormat="1" applyFont="1" applyBorder="1" applyAlignment="1">
      <alignment horizontal="center"/>
    </xf>
    <xf numFmtId="173" fontId="9" fillId="0" borderId="41" xfId="0" applyNumberFormat="1" applyFont="1" applyBorder="1" applyAlignment="1">
      <alignment horizontal="center"/>
    </xf>
    <xf numFmtId="2" fontId="1" fillId="0" borderId="62" xfId="0" applyNumberFormat="1" applyFont="1" applyBorder="1" applyAlignment="1">
      <alignment horizontal="center"/>
    </xf>
    <xf numFmtId="2" fontId="1" fillId="0" borderId="65" xfId="0" applyNumberFormat="1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173" fontId="1" fillId="0" borderId="40" xfId="0" applyNumberFormat="1" applyFont="1" applyBorder="1" applyAlignment="1">
      <alignment horizontal="center"/>
    </xf>
    <xf numFmtId="2" fontId="0" fillId="0" borderId="59" xfId="0" applyNumberFormat="1" applyFont="1" applyBorder="1" applyAlignment="1">
      <alignment horizontal="center"/>
    </xf>
    <xf numFmtId="0" fontId="1" fillId="0" borderId="58" xfId="0" applyFont="1" applyBorder="1" applyAlignment="1" quotePrefix="1">
      <alignment horizontal="center"/>
    </xf>
    <xf numFmtId="172" fontId="1" fillId="0" borderId="58" xfId="0" applyNumberFormat="1" applyFont="1" applyBorder="1" applyAlignment="1">
      <alignment horizontal="center"/>
    </xf>
    <xf numFmtId="0" fontId="0" fillId="0" borderId="58" xfId="0" applyFont="1" applyBorder="1" applyAlignment="1" quotePrefix="1">
      <alignment horizontal="center"/>
    </xf>
    <xf numFmtId="2" fontId="0" fillId="0" borderId="58" xfId="0" applyNumberFormat="1" applyFont="1" applyBorder="1" applyAlignment="1">
      <alignment horizontal="center"/>
    </xf>
    <xf numFmtId="172" fontId="0" fillId="0" borderId="58" xfId="0" applyNumberFormat="1" applyFont="1" applyBorder="1" applyAlignment="1">
      <alignment horizontal="center"/>
    </xf>
    <xf numFmtId="0" fontId="24" fillId="0" borderId="58" xfId="0" applyFont="1" applyBorder="1" applyAlignment="1" quotePrefix="1">
      <alignment horizontal="center"/>
    </xf>
    <xf numFmtId="0" fontId="1" fillId="0" borderId="59" xfId="0" applyFont="1" applyBorder="1" applyAlignment="1" quotePrefix="1">
      <alignment horizontal="center"/>
    </xf>
    <xf numFmtId="0" fontId="0" fillId="0" borderId="59" xfId="0" applyFont="1" applyBorder="1" applyAlignment="1" quotePrefix="1">
      <alignment horizontal="center"/>
    </xf>
    <xf numFmtId="172" fontId="0" fillId="0" borderId="59" xfId="0" applyNumberFormat="1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2" fontId="1" fillId="0" borderId="61" xfId="0" applyNumberFormat="1" applyFont="1" applyBorder="1" applyAlignment="1">
      <alignment horizontal="center"/>
    </xf>
    <xf numFmtId="2" fontId="1" fillId="0" borderId="64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0" borderId="64" xfId="0" applyNumberFormat="1" applyFont="1" applyBorder="1" applyAlignment="1">
      <alignment horizontal="center"/>
    </xf>
    <xf numFmtId="2" fontId="0" fillId="0" borderId="62" xfId="0" applyNumberFormat="1" applyFont="1" applyBorder="1" applyAlignment="1">
      <alignment horizontal="center"/>
    </xf>
    <xf numFmtId="2" fontId="0" fillId="0" borderId="65" xfId="0" applyNumberFormat="1" applyFont="1" applyBorder="1" applyAlignment="1">
      <alignment horizontal="center"/>
    </xf>
    <xf numFmtId="172" fontId="1" fillId="0" borderId="61" xfId="0" applyNumberFormat="1" applyFont="1" applyBorder="1" applyAlignment="1">
      <alignment horizontal="center"/>
    </xf>
    <xf numFmtId="172" fontId="1" fillId="0" borderId="64" xfId="0" applyNumberFormat="1" applyFont="1" applyBorder="1" applyAlignment="1">
      <alignment horizontal="center"/>
    </xf>
    <xf numFmtId="172" fontId="0" fillId="0" borderId="61" xfId="0" applyNumberFormat="1" applyFont="1" applyBorder="1" applyAlignment="1">
      <alignment horizontal="center"/>
    </xf>
    <xf numFmtId="172" fontId="0" fillId="0" borderId="64" xfId="0" applyNumberFormat="1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1" fillId="0" borderId="62" xfId="0" applyFont="1" applyBorder="1" applyAlignment="1">
      <alignment/>
    </xf>
    <xf numFmtId="0" fontId="1" fillId="0" borderId="65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5" xfId="0" applyFont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0" fillId="34" borderId="40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2" fontId="1" fillId="34" borderId="62" xfId="0" applyNumberFormat="1" applyFont="1" applyFill="1" applyBorder="1" applyAlignment="1">
      <alignment horizontal="center"/>
    </xf>
    <xf numFmtId="2" fontId="1" fillId="34" borderId="65" xfId="0" applyNumberFormat="1" applyFont="1" applyFill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173" fontId="1" fillId="0" borderId="27" xfId="0" applyNumberFormat="1" applyFont="1" applyBorder="1" applyAlignment="1">
      <alignment horizontal="center"/>
    </xf>
    <xf numFmtId="172" fontId="1" fillId="0" borderId="4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8" xfId="0" applyFill="1" applyBorder="1" applyAlignment="1">
      <alignment/>
    </xf>
    <xf numFmtId="0" fontId="2" fillId="0" borderId="0" xfId="0" applyFont="1" applyAlignment="1">
      <alignment/>
    </xf>
    <xf numFmtId="0" fontId="6" fillId="0" borderId="3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58" xfId="0" applyFont="1" applyFill="1" applyBorder="1" applyAlignment="1">
      <alignment horizontal="center"/>
    </xf>
    <xf numFmtId="0" fontId="6" fillId="34" borderId="59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55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1" fillId="0" borderId="41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49" xfId="0" applyBorder="1" applyAlignment="1">
      <alignment/>
    </xf>
    <xf numFmtId="0" fontId="1" fillId="0" borderId="41" xfId="0" applyFont="1" applyBorder="1" applyAlignment="1">
      <alignment horizontal="center"/>
    </xf>
    <xf numFmtId="0" fontId="0" fillId="0" borderId="74" xfId="0" applyBorder="1" applyAlignment="1">
      <alignment/>
    </xf>
    <xf numFmtId="0" fontId="0" fillId="0" borderId="76" xfId="0" applyBorder="1" applyAlignment="1">
      <alignment/>
    </xf>
    <xf numFmtId="0" fontId="0" fillId="0" borderId="74" xfId="0" applyBorder="1" applyAlignment="1">
      <alignment horizontal="center"/>
    </xf>
    <xf numFmtId="0" fontId="0" fillId="0" borderId="76" xfId="0" applyBorder="1" applyAlignment="1">
      <alignment horizontal="center"/>
    </xf>
    <xf numFmtId="0" fontId="1" fillId="0" borderId="10" xfId="0" applyFont="1" applyBorder="1" applyAlignment="1">
      <alignment horizontal="center" vertical="center" textRotation="90"/>
    </xf>
    <xf numFmtId="0" fontId="0" fillId="0" borderId="55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7" fillId="0" borderId="55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 textRotation="90"/>
    </xf>
    <xf numFmtId="0" fontId="3" fillId="0" borderId="41" xfId="0" applyFont="1" applyBorder="1" applyAlignment="1">
      <alignment horizontal="center"/>
    </xf>
    <xf numFmtId="0" fontId="12" fillId="37" borderId="41" xfId="0" applyFont="1" applyFill="1" applyBorder="1" applyAlignment="1">
      <alignment horizontal="center"/>
    </xf>
    <xf numFmtId="0" fontId="12" fillId="37" borderId="74" xfId="0" applyFont="1" applyFill="1" applyBorder="1" applyAlignment="1">
      <alignment horizontal="center"/>
    </xf>
    <xf numFmtId="0" fontId="12" fillId="37" borderId="76" xfId="0" applyFont="1" applyFill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0" fillId="0" borderId="77" xfId="0" applyBorder="1" applyAlignment="1">
      <alignment/>
    </xf>
    <xf numFmtId="0" fontId="0" fillId="0" borderId="10" xfId="0" applyBorder="1" applyAlignment="1">
      <alignment horizontal="center" vertical="center" textRotation="90"/>
    </xf>
    <xf numFmtId="0" fontId="0" fillId="0" borderId="55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21" fillId="37" borderId="41" xfId="0" applyFont="1" applyFill="1" applyBorder="1" applyAlignment="1">
      <alignment horizontal="center"/>
    </xf>
    <xf numFmtId="0" fontId="21" fillId="37" borderId="74" xfId="0" applyFont="1" applyFill="1" applyBorder="1" applyAlignment="1">
      <alignment horizontal="center"/>
    </xf>
    <xf numFmtId="0" fontId="21" fillId="37" borderId="76" xfId="0" applyFont="1" applyFill="1" applyBorder="1" applyAlignment="1">
      <alignment horizontal="center"/>
    </xf>
    <xf numFmtId="0" fontId="12" fillId="37" borderId="41" xfId="0" applyFont="1" applyFill="1" applyBorder="1" applyAlignment="1">
      <alignment horizontal="center"/>
    </xf>
    <xf numFmtId="0" fontId="12" fillId="37" borderId="74" xfId="0" applyFont="1" applyFill="1" applyBorder="1" applyAlignment="1">
      <alignment horizontal="center"/>
    </xf>
    <xf numFmtId="0" fontId="12" fillId="37" borderId="76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 textRotation="90" wrapText="1"/>
    </xf>
    <xf numFmtId="0" fontId="0" fillId="35" borderId="55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57" xfId="0" applyFont="1" applyFill="1" applyBorder="1" applyAlignment="1">
      <alignment horizontal="center" vertical="center" textRotation="90" wrapText="1"/>
    </xf>
    <xf numFmtId="0" fontId="12" fillId="37" borderId="56" xfId="0" applyFont="1" applyFill="1" applyBorder="1" applyAlignment="1">
      <alignment horizontal="center"/>
    </xf>
    <xf numFmtId="0" fontId="12" fillId="37" borderId="77" xfId="0" applyFont="1" applyFill="1" applyBorder="1" applyAlignment="1">
      <alignment horizontal="center"/>
    </xf>
    <xf numFmtId="0" fontId="12" fillId="37" borderId="51" xfId="0" applyFont="1" applyFill="1" applyBorder="1" applyAlignment="1">
      <alignment horizontal="center"/>
    </xf>
    <xf numFmtId="0" fontId="6" fillId="38" borderId="13" xfId="0" applyFont="1" applyFill="1" applyBorder="1" applyAlignment="1">
      <alignment horizontal="center"/>
    </xf>
    <xf numFmtId="0" fontId="6" fillId="38" borderId="17" xfId="0" applyFont="1" applyFill="1" applyBorder="1" applyAlignment="1">
      <alignment horizontal="center"/>
    </xf>
    <xf numFmtId="0" fontId="1" fillId="38" borderId="32" xfId="0" applyFont="1" applyFill="1" applyBorder="1" applyAlignment="1">
      <alignment/>
    </xf>
    <xf numFmtId="0" fontId="1" fillId="38" borderId="71" xfId="0" applyFont="1" applyFill="1" applyBorder="1" applyAlignment="1">
      <alignment horizontal="center"/>
    </xf>
    <xf numFmtId="0" fontId="25" fillId="38" borderId="71" xfId="0" applyFont="1" applyFill="1" applyBorder="1" applyAlignment="1">
      <alignment/>
    </xf>
    <xf numFmtId="0" fontId="1" fillId="38" borderId="32" xfId="0" applyFont="1" applyFill="1" applyBorder="1" applyAlignment="1" quotePrefix="1">
      <alignment horizontal="center"/>
    </xf>
    <xf numFmtId="2" fontId="1" fillId="38" borderId="29" xfId="0" applyNumberFormat="1" applyFont="1" applyFill="1" applyBorder="1" applyAlignment="1">
      <alignment horizontal="center"/>
    </xf>
    <xf numFmtId="2" fontId="1" fillId="38" borderId="36" xfId="0" applyNumberFormat="1" applyFont="1" applyFill="1" applyBorder="1" applyAlignment="1">
      <alignment horizontal="center"/>
    </xf>
    <xf numFmtId="2" fontId="1" fillId="38" borderId="32" xfId="0" applyNumberFormat="1" applyFont="1" applyFill="1" applyBorder="1" applyAlignment="1">
      <alignment horizontal="center"/>
    </xf>
    <xf numFmtId="2" fontId="1" fillId="38" borderId="71" xfId="0" applyNumberFormat="1" applyFont="1" applyFill="1" applyBorder="1" applyAlignment="1">
      <alignment horizontal="center"/>
    </xf>
    <xf numFmtId="172" fontId="1" fillId="38" borderId="36" xfId="0" applyNumberFormat="1" applyFont="1" applyFill="1" applyBorder="1" applyAlignment="1">
      <alignment horizontal="center"/>
    </xf>
    <xf numFmtId="172" fontId="1" fillId="38" borderId="32" xfId="0" applyNumberFormat="1" applyFont="1" applyFill="1" applyBorder="1" applyAlignment="1">
      <alignment horizontal="center"/>
    </xf>
    <xf numFmtId="1" fontId="1" fillId="38" borderId="71" xfId="0" applyNumberFormat="1" applyFont="1" applyFill="1" applyBorder="1" applyAlignment="1">
      <alignment horizontal="center"/>
    </xf>
    <xf numFmtId="173" fontId="1" fillId="38" borderId="36" xfId="0" applyNumberFormat="1" applyFont="1" applyFill="1" applyBorder="1" applyAlignment="1">
      <alignment horizontal="center"/>
    </xf>
    <xf numFmtId="173" fontId="1" fillId="38" borderId="29" xfId="0" applyNumberFormat="1" applyFont="1" applyFill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1" fillId="38" borderId="71" xfId="0" applyFont="1" applyFill="1" applyBorder="1" applyAlignment="1">
      <alignment/>
    </xf>
    <xf numFmtId="0" fontId="1" fillId="38" borderId="29" xfId="0" applyFont="1" applyFill="1" applyBorder="1" applyAlignment="1">
      <alignment/>
    </xf>
    <xf numFmtId="0" fontId="1" fillId="38" borderId="12" xfId="0" applyFont="1" applyFill="1" applyBorder="1" applyAlignment="1">
      <alignment horizontal="center"/>
    </xf>
    <xf numFmtId="0" fontId="0" fillId="38" borderId="58" xfId="0" applyFont="1" applyFill="1" applyBorder="1" applyAlignment="1">
      <alignment horizontal="center"/>
    </xf>
    <xf numFmtId="0" fontId="0" fillId="38" borderId="58" xfId="0" applyFill="1" applyBorder="1" applyAlignment="1">
      <alignment/>
    </xf>
    <xf numFmtId="0" fontId="0" fillId="38" borderId="65" xfId="0" applyFill="1" applyBorder="1" applyAlignment="1">
      <alignment horizontal="center"/>
    </xf>
    <xf numFmtId="0" fontId="24" fillId="38" borderId="65" xfId="0" applyFont="1" applyFill="1" applyBorder="1" applyAlignment="1">
      <alignment/>
    </xf>
    <xf numFmtId="0" fontId="0" fillId="38" borderId="58" xfId="0" applyFont="1" applyFill="1" applyBorder="1" applyAlignment="1" quotePrefix="1">
      <alignment horizontal="center"/>
    </xf>
    <xf numFmtId="0" fontId="0" fillId="38" borderId="65" xfId="0" applyFont="1" applyFill="1" applyBorder="1" applyAlignment="1">
      <alignment horizontal="center"/>
    </xf>
    <xf numFmtId="2" fontId="1" fillId="38" borderId="27" xfId="0" applyNumberFormat="1" applyFont="1" applyFill="1" applyBorder="1" applyAlignment="1">
      <alignment horizontal="center"/>
    </xf>
    <xf numFmtId="2" fontId="0" fillId="38" borderId="64" xfId="0" applyNumberFormat="1" applyFont="1" applyFill="1" applyBorder="1" applyAlignment="1">
      <alignment horizontal="center"/>
    </xf>
    <xf numFmtId="2" fontId="0" fillId="38" borderId="58" xfId="0" applyNumberFormat="1" applyFont="1" applyFill="1" applyBorder="1" applyAlignment="1">
      <alignment horizontal="center"/>
    </xf>
    <xf numFmtId="2" fontId="0" fillId="38" borderId="65" xfId="0" applyNumberFormat="1" applyFont="1" applyFill="1" applyBorder="1" applyAlignment="1">
      <alignment horizontal="center"/>
    </xf>
    <xf numFmtId="172" fontId="0" fillId="38" borderId="64" xfId="0" applyNumberFormat="1" applyFont="1" applyFill="1" applyBorder="1" applyAlignment="1">
      <alignment horizontal="center"/>
    </xf>
    <xf numFmtId="2" fontId="1" fillId="38" borderId="58" xfId="0" applyNumberFormat="1" applyFont="1" applyFill="1" applyBorder="1" applyAlignment="1">
      <alignment horizontal="center"/>
    </xf>
    <xf numFmtId="172" fontId="0" fillId="38" borderId="58" xfId="0" applyNumberFormat="1" applyFont="1" applyFill="1" applyBorder="1" applyAlignment="1">
      <alignment horizontal="center"/>
    </xf>
    <xf numFmtId="0" fontId="0" fillId="38" borderId="65" xfId="0" applyFont="1" applyFill="1" applyBorder="1" applyAlignment="1">
      <alignment horizontal="center"/>
    </xf>
    <xf numFmtId="173" fontId="1" fillId="38" borderId="64" xfId="0" applyNumberFormat="1" applyFont="1" applyFill="1" applyBorder="1" applyAlignment="1">
      <alignment horizontal="center"/>
    </xf>
    <xf numFmtId="2" fontId="1" fillId="38" borderId="65" xfId="0" applyNumberFormat="1" applyFont="1" applyFill="1" applyBorder="1" applyAlignment="1">
      <alignment horizontal="center"/>
    </xf>
    <xf numFmtId="173" fontId="1" fillId="38" borderId="28" xfId="0" applyNumberFormat="1" applyFont="1" applyFill="1" applyBorder="1" applyAlignment="1">
      <alignment horizontal="center"/>
    </xf>
    <xf numFmtId="0" fontId="1" fillId="38" borderId="64" xfId="0" applyFont="1" applyFill="1" applyBorder="1" applyAlignment="1">
      <alignment horizontal="center"/>
    </xf>
    <xf numFmtId="0" fontId="0" fillId="38" borderId="65" xfId="0" applyFont="1" applyFill="1" applyBorder="1" applyAlignment="1">
      <alignment/>
    </xf>
    <xf numFmtId="0" fontId="0" fillId="38" borderId="27" xfId="0" applyFont="1" applyFill="1" applyBorder="1" applyAlignment="1">
      <alignment/>
    </xf>
    <xf numFmtId="0" fontId="1" fillId="38" borderId="11" xfId="0" applyFont="1" applyFill="1" applyBorder="1" applyAlignment="1">
      <alignment horizontal="center"/>
    </xf>
    <xf numFmtId="0" fontId="0" fillId="38" borderId="59" xfId="0" applyFont="1" applyFill="1" applyBorder="1" applyAlignment="1">
      <alignment horizontal="center"/>
    </xf>
    <xf numFmtId="0" fontId="0" fillId="38" borderId="58" xfId="0" applyFont="1" applyFill="1" applyBorder="1" applyAlignment="1">
      <alignment/>
    </xf>
    <xf numFmtId="0" fontId="0" fillId="38" borderId="65" xfId="0" applyFont="1" applyFill="1" applyBorder="1" applyAlignment="1">
      <alignment horizontal="center"/>
    </xf>
    <xf numFmtId="0" fontId="0" fillId="38" borderId="58" xfId="0" applyFont="1" applyFill="1" applyBorder="1" applyAlignment="1" quotePrefix="1">
      <alignment horizontal="center"/>
    </xf>
    <xf numFmtId="173" fontId="1" fillId="38" borderId="27" xfId="0" applyNumberFormat="1" applyFont="1" applyFill="1" applyBorder="1" applyAlignment="1">
      <alignment horizontal="center"/>
    </xf>
    <xf numFmtId="0" fontId="12" fillId="38" borderId="65" xfId="0" applyFont="1" applyFill="1" applyBorder="1" applyAlignment="1">
      <alignment/>
    </xf>
    <xf numFmtId="0" fontId="0" fillId="38" borderId="58" xfId="0" applyFont="1" applyFill="1" applyBorder="1" applyAlignment="1">
      <alignment horizontal="center"/>
    </xf>
    <xf numFmtId="0" fontId="0" fillId="38" borderId="67" xfId="0" applyFont="1" applyFill="1" applyBorder="1" applyAlignment="1" quotePrefix="1">
      <alignment horizontal="center"/>
    </xf>
    <xf numFmtId="0" fontId="0" fillId="38" borderId="70" xfId="0" applyFont="1" applyFill="1" applyBorder="1" applyAlignment="1">
      <alignment horizontal="center"/>
    </xf>
    <xf numFmtId="2" fontId="1" fillId="38" borderId="28" xfId="0" applyNumberFormat="1" applyFont="1" applyFill="1" applyBorder="1" applyAlignment="1">
      <alignment horizontal="center"/>
    </xf>
    <xf numFmtId="2" fontId="0" fillId="38" borderId="69" xfId="0" applyNumberFormat="1" applyFont="1" applyFill="1" applyBorder="1" applyAlignment="1">
      <alignment horizontal="center"/>
    </xf>
    <xf numFmtId="2" fontId="0" fillId="38" borderId="67" xfId="0" applyNumberFormat="1" applyFont="1" applyFill="1" applyBorder="1" applyAlignment="1">
      <alignment horizontal="center"/>
    </xf>
    <xf numFmtId="2" fontId="0" fillId="38" borderId="70" xfId="0" applyNumberFormat="1" applyFont="1" applyFill="1" applyBorder="1" applyAlignment="1">
      <alignment horizontal="center"/>
    </xf>
    <xf numFmtId="172" fontId="0" fillId="38" borderId="69" xfId="0" applyNumberFormat="1" applyFont="1" applyFill="1" applyBorder="1" applyAlignment="1">
      <alignment horizontal="center"/>
    </xf>
    <xf numFmtId="2" fontId="1" fillId="38" borderId="67" xfId="0" applyNumberFormat="1" applyFont="1" applyFill="1" applyBorder="1" applyAlignment="1">
      <alignment horizontal="center"/>
    </xf>
    <xf numFmtId="172" fontId="0" fillId="38" borderId="67" xfId="0" applyNumberFormat="1" applyFont="1" applyFill="1" applyBorder="1" applyAlignment="1">
      <alignment horizontal="center"/>
    </xf>
    <xf numFmtId="0" fontId="0" fillId="38" borderId="70" xfId="0" applyFont="1" applyFill="1" applyBorder="1" applyAlignment="1">
      <alignment horizontal="center"/>
    </xf>
    <xf numFmtId="173" fontId="1" fillId="38" borderId="69" xfId="0" applyNumberFormat="1" applyFont="1" applyFill="1" applyBorder="1" applyAlignment="1">
      <alignment horizontal="center"/>
    </xf>
    <xf numFmtId="2" fontId="1" fillId="38" borderId="70" xfId="0" applyNumberFormat="1" applyFont="1" applyFill="1" applyBorder="1" applyAlignment="1">
      <alignment horizontal="center"/>
    </xf>
    <xf numFmtId="173" fontId="1" fillId="38" borderId="16" xfId="0" applyNumberFormat="1" applyFont="1" applyFill="1" applyBorder="1" applyAlignment="1">
      <alignment horizontal="center"/>
    </xf>
    <xf numFmtId="0" fontId="1" fillId="38" borderId="36" xfId="0" applyFont="1" applyFill="1" applyBorder="1" applyAlignment="1">
      <alignment horizontal="center"/>
    </xf>
    <xf numFmtId="0" fontId="0" fillId="38" borderId="29" xfId="0" applyFont="1" applyFill="1" applyBorder="1" applyAlignment="1">
      <alignment/>
    </xf>
    <xf numFmtId="0" fontId="0" fillId="38" borderId="59" xfId="0" applyFont="1" applyFill="1" applyBorder="1" applyAlignment="1">
      <alignment horizontal="center"/>
    </xf>
    <xf numFmtId="0" fontId="0" fillId="38" borderId="59" xfId="0" applyFill="1" applyBorder="1" applyAlignment="1">
      <alignment/>
    </xf>
    <xf numFmtId="0" fontId="0" fillId="38" borderId="62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95250</xdr:colOff>
      <xdr:row>0</xdr:row>
      <xdr:rowOff>0</xdr:rowOff>
    </xdr:from>
    <xdr:to>
      <xdr:col>25</xdr:col>
      <xdr:colOff>1685925</xdr:colOff>
      <xdr:row>5</xdr:row>
      <xdr:rowOff>200025</xdr:rowOff>
    </xdr:to>
    <xdr:grpSp>
      <xdr:nvGrpSpPr>
        <xdr:cNvPr id="1" name="Group 4"/>
        <xdr:cNvGrpSpPr>
          <a:grpSpLocks/>
        </xdr:cNvGrpSpPr>
      </xdr:nvGrpSpPr>
      <xdr:grpSpPr>
        <a:xfrm>
          <a:off x="14144625" y="0"/>
          <a:ext cx="0" cy="1866900"/>
          <a:chOff x="1174" y="9"/>
          <a:chExt cx="146" cy="147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4" y="9"/>
            <a:ext cx="146" cy="1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2"/>
          <xdr:cNvSpPr txBox="1">
            <a:spLocks noChangeArrowheads="1"/>
          </xdr:cNvSpPr>
        </xdr:nvSpPr>
        <xdr:spPr>
          <a:xfrm>
            <a:off x="1273" y="21"/>
            <a:ext cx="35" cy="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64008" tIns="54864" rIns="0" bIns="0"/>
          <a:p>
            <a:pPr algn="l">
              <a:defRPr/>
            </a:pPr>
            <a:r>
              <a:rPr lang="en-US" cap="none" sz="3200" b="0" i="0" u="none" baseline="0">
                <a:solidFill>
                  <a:srgbClr val="000000"/>
                </a:solidFill>
              </a:rPr>
              <a:t>4</a:t>
            </a:r>
          </a:p>
        </xdr:txBody>
      </xdr:sp>
    </xdr:grpSp>
    <xdr:clientData/>
  </xdr:twoCellAnchor>
  <xdr:twoCellAnchor>
    <xdr:from>
      <xdr:col>24</xdr:col>
      <xdr:colOff>352425</xdr:colOff>
      <xdr:row>0</xdr:row>
      <xdr:rowOff>0</xdr:rowOff>
    </xdr:from>
    <xdr:to>
      <xdr:col>27</xdr:col>
      <xdr:colOff>66675</xdr:colOff>
      <xdr:row>6</xdr:row>
      <xdr:rowOff>76200</xdr:rowOff>
    </xdr:to>
    <xdr:sp>
      <xdr:nvSpPr>
        <xdr:cNvPr id="4" name="WordArt 12"/>
        <xdr:cNvSpPr>
          <a:spLocks/>
        </xdr:cNvSpPr>
      </xdr:nvSpPr>
      <xdr:spPr>
        <a:xfrm>
          <a:off x="14011275" y="0"/>
          <a:ext cx="2190750" cy="1990725"/>
        </a:xfrm>
        <a:prstGeom prst="rect"/>
        <a:noFill/>
      </xdr:spPr>
      <xdr:txBody>
        <a:bodyPr fromWordArt="1" wrap="none" lIns="91440" tIns="45720" rIns="91440" bIns="45720">
          <a:prstTxWarp prst="textButtonPour">
            <a:avLst>
              <a:gd name="adj" fmla="val -54613314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FF"/>
                  </a:gs>
                  <a:gs pos="100000">
                    <a:srgbClr val="FF0000"/>
                  </a:gs>
                </a:gsLst>
                <a:lin ang="5400000" scaled="1"/>
              </a:gradFill>
              <a:latin typeface="Times New Roman"/>
              <a:cs typeface="Times New Roman"/>
            </a:rPr>
            <a:t>Krajské kolo CHOkat. A47Trnavský kraj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34"/>
  <sheetViews>
    <sheetView tabSelected="1" zoomScalePageLayoutView="0" workbookViewId="0" topLeftCell="A10">
      <selection activeCell="F20" sqref="F20"/>
    </sheetView>
  </sheetViews>
  <sheetFormatPr defaultColWidth="9.00390625" defaultRowHeight="12.75"/>
  <cols>
    <col min="1" max="1" width="3.00390625" style="0" customWidth="1"/>
    <col min="2" max="2" width="4.75390625" style="0" customWidth="1"/>
    <col min="3" max="3" width="4.375" style="0" customWidth="1"/>
    <col min="4" max="4" width="20.00390625" style="0" customWidth="1"/>
    <col min="5" max="5" width="6.125" style="0" customWidth="1"/>
    <col min="6" max="6" width="29.00390625" style="0" customWidth="1"/>
    <col min="7" max="16" width="5.75390625" style="0" customWidth="1"/>
    <col min="17" max="17" width="6.125" style="0" customWidth="1"/>
    <col min="18" max="21" width="5.75390625" style="0" customWidth="1"/>
    <col min="22" max="23" width="8.75390625" style="0" customWidth="1"/>
    <col min="24" max="24" width="7.875" style="0" customWidth="1"/>
    <col min="25" max="25" width="6.375" style="0" customWidth="1"/>
    <col min="26" max="26" width="25.00390625" style="0" hidden="1" customWidth="1"/>
    <col min="27" max="27" width="26.125" style="0" customWidth="1"/>
  </cols>
  <sheetData>
    <row r="1" spans="2:27" ht="24.75" customHeight="1">
      <c r="B1" s="363" t="s">
        <v>22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</row>
    <row r="2" spans="2:27" ht="24.75" customHeight="1">
      <c r="B2" s="363" t="s">
        <v>32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</row>
    <row r="3" spans="2:27" ht="24.75" customHeight="1">
      <c r="B3" s="363" t="s">
        <v>123</v>
      </c>
      <c r="C3" s="363"/>
      <c r="D3" s="363"/>
      <c r="E3" s="363"/>
      <c r="F3" s="363"/>
      <c r="G3" s="363"/>
      <c r="H3" s="363"/>
      <c r="I3" s="363"/>
      <c r="J3" s="363"/>
      <c r="K3" s="363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</row>
    <row r="4" spans="2:14" ht="37.5" customHeight="1" thickBot="1">
      <c r="B4" s="2"/>
      <c r="D4" s="346" t="s">
        <v>85</v>
      </c>
      <c r="E4" s="38"/>
      <c r="M4" s="2"/>
      <c r="N4" s="2"/>
    </row>
    <row r="5" spans="2:24" ht="19.5" customHeight="1" thickBot="1">
      <c r="B5" s="377" t="s">
        <v>24</v>
      </c>
      <c r="C5" s="380" t="s">
        <v>33</v>
      </c>
      <c r="D5" s="356" t="s">
        <v>0</v>
      </c>
      <c r="E5" s="353" t="s">
        <v>72</v>
      </c>
      <c r="F5" s="356" t="s">
        <v>27</v>
      </c>
      <c r="G5" s="372" t="s">
        <v>25</v>
      </c>
      <c r="H5" s="375"/>
      <c r="I5" s="375"/>
      <c r="J5" s="376"/>
      <c r="K5" s="372" t="s">
        <v>2</v>
      </c>
      <c r="L5" s="373"/>
      <c r="M5" s="373"/>
      <c r="N5" s="373"/>
      <c r="O5" s="374"/>
      <c r="P5" s="366" t="s">
        <v>26</v>
      </c>
      <c r="Q5" s="367"/>
      <c r="R5" s="368" t="s">
        <v>5</v>
      </c>
      <c r="S5" s="369"/>
      <c r="T5" s="370"/>
      <c r="U5" s="371"/>
      <c r="V5" s="129" t="s">
        <v>6</v>
      </c>
      <c r="W5" s="3" t="s">
        <v>8</v>
      </c>
      <c r="X5" s="131" t="s">
        <v>28</v>
      </c>
    </row>
    <row r="6" spans="2:25" ht="19.5" customHeight="1" thickBot="1">
      <c r="B6" s="378"/>
      <c r="C6" s="381"/>
      <c r="D6" s="359"/>
      <c r="E6" s="354"/>
      <c r="F6" s="357"/>
      <c r="G6" s="35">
        <v>1</v>
      </c>
      <c r="H6" s="36">
        <v>2</v>
      </c>
      <c r="I6" s="36" t="s">
        <v>3</v>
      </c>
      <c r="J6" s="24" t="s">
        <v>23</v>
      </c>
      <c r="K6" s="35">
        <v>1</v>
      </c>
      <c r="L6" s="36">
        <v>2</v>
      </c>
      <c r="M6" s="36">
        <v>3</v>
      </c>
      <c r="N6" s="24">
        <v>4</v>
      </c>
      <c r="O6" s="29" t="s">
        <v>23</v>
      </c>
      <c r="P6" s="123" t="s">
        <v>4</v>
      </c>
      <c r="Q6" s="125" t="s">
        <v>23</v>
      </c>
      <c r="R6" s="35">
        <v>1</v>
      </c>
      <c r="S6" s="36">
        <v>2</v>
      </c>
      <c r="T6" s="24" t="s">
        <v>4</v>
      </c>
      <c r="U6" s="128" t="s">
        <v>23</v>
      </c>
      <c r="V6" s="130" t="s">
        <v>7</v>
      </c>
      <c r="W6" s="40" t="s">
        <v>29</v>
      </c>
      <c r="X6" s="342" t="s">
        <v>1</v>
      </c>
      <c r="Y6" s="341" t="s">
        <v>30</v>
      </c>
    </row>
    <row r="7" spans="2:35" ht="19.5" customHeight="1" thickBot="1">
      <c r="B7" s="379"/>
      <c r="C7" s="382"/>
      <c r="D7" s="360"/>
      <c r="E7" s="355"/>
      <c r="F7" s="358"/>
      <c r="G7" s="21">
        <v>27</v>
      </c>
      <c r="H7" s="22">
        <v>26</v>
      </c>
      <c r="I7" s="39">
        <f aca="true" t="shared" si="0" ref="I7:I24">SUM(G7:H7)</f>
        <v>53</v>
      </c>
      <c r="J7" s="23">
        <f aca="true" t="shared" si="1" ref="J7:J24">I7*18/53</f>
        <v>18</v>
      </c>
      <c r="K7" s="21">
        <v>4.5</v>
      </c>
      <c r="L7" s="22">
        <v>5</v>
      </c>
      <c r="M7" s="22">
        <v>4</v>
      </c>
      <c r="N7" s="23">
        <v>3.5</v>
      </c>
      <c r="O7" s="30">
        <f aca="true" t="shared" si="2" ref="O7:O24">SUM(K7:N7)</f>
        <v>17</v>
      </c>
      <c r="P7" s="124">
        <v>74</v>
      </c>
      <c r="Q7" s="126">
        <f aca="true" t="shared" si="3" ref="Q7:Q24">P7*17/74</f>
        <v>17</v>
      </c>
      <c r="R7" s="21">
        <v>24</v>
      </c>
      <c r="S7" s="27">
        <v>8</v>
      </c>
      <c r="T7" s="28">
        <f aca="true" t="shared" si="4" ref="T7:T24">SUM(R7:S7)</f>
        <v>32</v>
      </c>
      <c r="U7" s="293">
        <f>T7*8/32</f>
        <v>8</v>
      </c>
      <c r="V7" s="41">
        <f aca="true" t="shared" si="5" ref="V7:V24">J7+O7+Q7+U7</f>
        <v>60</v>
      </c>
      <c r="W7" s="132">
        <v>40</v>
      </c>
      <c r="X7" s="340">
        <f aca="true" t="shared" si="6" ref="X7:X24">V7+W7</f>
        <v>100</v>
      </c>
      <c r="Y7" s="343" t="s">
        <v>71</v>
      </c>
      <c r="Z7" s="278" t="s">
        <v>9</v>
      </c>
      <c r="AA7" s="25" t="s">
        <v>9</v>
      </c>
      <c r="AC7" s="9"/>
      <c r="AD7" s="9"/>
      <c r="AE7" s="9"/>
      <c r="AF7" s="9"/>
      <c r="AG7" s="9"/>
      <c r="AH7" s="9"/>
      <c r="AI7" s="9"/>
    </row>
    <row r="8" spans="2:27" ht="24.75" customHeight="1">
      <c r="B8" s="347">
        <v>1</v>
      </c>
      <c r="C8" s="350">
        <v>8</v>
      </c>
      <c r="D8" s="279" t="s">
        <v>93</v>
      </c>
      <c r="E8" s="280">
        <v>1993</v>
      </c>
      <c r="F8" s="281" t="s">
        <v>102</v>
      </c>
      <c r="G8" s="310">
        <f>'ACH 47A'!J15</f>
        <v>11</v>
      </c>
      <c r="H8" s="310">
        <f>'ACH 47A'!K15</f>
        <v>9</v>
      </c>
      <c r="I8" s="313">
        <f t="shared" si="0"/>
        <v>20</v>
      </c>
      <c r="J8" s="269">
        <f t="shared" si="1"/>
        <v>6.7924528301886795</v>
      </c>
      <c r="K8" s="314">
        <f>'FCH 47A'!Q15</f>
        <v>2.5</v>
      </c>
      <c r="L8" s="296">
        <f>'FCH 47A'!R15</f>
        <v>0.5</v>
      </c>
      <c r="M8" s="296">
        <f>'FCH 47A'!S15</f>
        <v>1.75</v>
      </c>
      <c r="N8" s="299">
        <f>'FCH 47A'!T15</f>
        <v>2</v>
      </c>
      <c r="O8" s="269">
        <f t="shared" si="2"/>
        <v>6.75</v>
      </c>
      <c r="P8" s="320">
        <f>'ORGCH 47A'!I15</f>
        <v>63</v>
      </c>
      <c r="Q8" s="296">
        <f t="shared" si="3"/>
        <v>14.472972972972974</v>
      </c>
      <c r="R8" s="284">
        <f>'BiCH 47A'!H15</f>
        <v>13</v>
      </c>
      <c r="S8" s="284">
        <f>'BiCH 47A'!I15</f>
        <v>5</v>
      </c>
      <c r="T8" s="313">
        <f t="shared" si="4"/>
        <v>18</v>
      </c>
      <c r="U8" s="269">
        <f aca="true" t="shared" si="7" ref="U8:U24">T8*8/32</f>
        <v>4.5</v>
      </c>
      <c r="V8" s="277">
        <f t="shared" si="5"/>
        <v>32.515425803161655</v>
      </c>
      <c r="W8" s="335">
        <v>39</v>
      </c>
      <c r="X8" s="301">
        <f t="shared" si="6"/>
        <v>71.51542580316166</v>
      </c>
      <c r="Y8" s="337" t="str">
        <f>IF(X8&gt;39.99,"Ú R","––")</f>
        <v>Ú R</v>
      </c>
      <c r="Z8" s="326" t="s">
        <v>20</v>
      </c>
      <c r="AA8" s="330" t="s">
        <v>115</v>
      </c>
    </row>
    <row r="9" spans="2:27" ht="24.75" customHeight="1">
      <c r="B9" s="348">
        <v>2</v>
      </c>
      <c r="C9" s="351">
        <v>4</v>
      </c>
      <c r="D9" s="133" t="s">
        <v>89</v>
      </c>
      <c r="E9" s="282">
        <v>1993</v>
      </c>
      <c r="F9" s="283" t="s">
        <v>109</v>
      </c>
      <c r="G9" s="304">
        <f>'ACH 47A'!J11</f>
        <v>6</v>
      </c>
      <c r="H9" s="304">
        <f>'ACH 47A'!K11</f>
        <v>1</v>
      </c>
      <c r="I9" s="288">
        <f t="shared" si="0"/>
        <v>7</v>
      </c>
      <c r="J9" s="292">
        <f t="shared" si="1"/>
        <v>2.3773584905660377</v>
      </c>
      <c r="K9" s="315">
        <f>'FCH 47A'!Q11</f>
        <v>4.25</v>
      </c>
      <c r="L9" s="295">
        <f>'FCH 47A'!R11</f>
        <v>1.5</v>
      </c>
      <c r="M9" s="295">
        <f>'FCH 47A'!S11</f>
        <v>2</v>
      </c>
      <c r="N9" s="300">
        <f>'FCH 47A'!T11</f>
        <v>2</v>
      </c>
      <c r="O9" s="292">
        <f t="shared" si="2"/>
        <v>9.75</v>
      </c>
      <c r="P9" s="321">
        <f>'ORGCH 47A'!I11</f>
        <v>62</v>
      </c>
      <c r="Q9" s="295">
        <f t="shared" si="3"/>
        <v>14.243243243243244</v>
      </c>
      <c r="R9" s="305">
        <f>'BiCH 47A'!H11</f>
        <v>18</v>
      </c>
      <c r="S9" s="305">
        <f>'BiCH 47A'!I11</f>
        <v>3</v>
      </c>
      <c r="T9" s="288">
        <f t="shared" si="4"/>
        <v>21</v>
      </c>
      <c r="U9" s="292">
        <f t="shared" si="7"/>
        <v>5.25</v>
      </c>
      <c r="V9" s="215">
        <f t="shared" si="5"/>
        <v>31.62060173380928</v>
      </c>
      <c r="W9" s="336">
        <v>25.6</v>
      </c>
      <c r="X9" s="339">
        <f t="shared" si="6"/>
        <v>57.22060173380928</v>
      </c>
      <c r="Y9" s="337" t="str">
        <f>IF(X9&gt;39.99,"Ú R","––")</f>
        <v>Ú R</v>
      </c>
      <c r="Z9" s="327" t="s">
        <v>20</v>
      </c>
      <c r="AA9" s="331" t="s">
        <v>16</v>
      </c>
    </row>
    <row r="10" spans="2:27" ht="24.75" customHeight="1">
      <c r="B10" s="349">
        <v>3</v>
      </c>
      <c r="C10" s="351">
        <v>7</v>
      </c>
      <c r="D10" s="133" t="s">
        <v>92</v>
      </c>
      <c r="E10" s="282">
        <v>1993</v>
      </c>
      <c r="F10" s="283" t="s">
        <v>104</v>
      </c>
      <c r="G10" s="304">
        <f>'ACH 47A'!J14</f>
        <v>6</v>
      </c>
      <c r="H10" s="304">
        <f>'ACH 47A'!K14</f>
        <v>3</v>
      </c>
      <c r="I10" s="288">
        <f t="shared" si="0"/>
        <v>9</v>
      </c>
      <c r="J10" s="292">
        <f t="shared" si="1"/>
        <v>3.056603773584906</v>
      </c>
      <c r="K10" s="315">
        <f>'FCH 47A'!Q14</f>
        <v>3.5</v>
      </c>
      <c r="L10" s="295">
        <f>'FCH 47A'!R14</f>
        <v>0.5</v>
      </c>
      <c r="M10" s="295">
        <f>'FCH 47A'!S14</f>
        <v>2</v>
      </c>
      <c r="N10" s="300">
        <f>'FCH 47A'!T14</f>
        <v>3.5</v>
      </c>
      <c r="O10" s="292">
        <f t="shared" si="2"/>
        <v>9.5</v>
      </c>
      <c r="P10" s="321">
        <f>'ORGCH 47A'!I14</f>
        <v>54</v>
      </c>
      <c r="Q10" s="295">
        <f t="shared" si="3"/>
        <v>12.405405405405405</v>
      </c>
      <c r="R10" s="305">
        <f>'BiCH 47A'!H14</f>
        <v>12</v>
      </c>
      <c r="S10" s="305">
        <f>'BiCH 47A'!I14</f>
        <v>6</v>
      </c>
      <c r="T10" s="288">
        <f t="shared" si="4"/>
        <v>18</v>
      </c>
      <c r="U10" s="292">
        <f t="shared" si="7"/>
        <v>4.5</v>
      </c>
      <c r="V10" s="215">
        <f t="shared" si="5"/>
        <v>29.46200917899031</v>
      </c>
      <c r="W10" s="336">
        <v>21.6</v>
      </c>
      <c r="X10" s="339">
        <f t="shared" si="6"/>
        <v>51.06200917899031</v>
      </c>
      <c r="Y10" s="337" t="str">
        <f>IF(X10&gt;39.99,"Ú R","––")</f>
        <v>Ú R</v>
      </c>
      <c r="Z10" s="327" t="s">
        <v>18</v>
      </c>
      <c r="AA10" s="331" t="s">
        <v>113</v>
      </c>
    </row>
    <row r="11" spans="2:27" ht="24.75" customHeight="1">
      <c r="B11" s="348">
        <v>4</v>
      </c>
      <c r="C11" s="352">
        <v>16</v>
      </c>
      <c r="D11" s="285" t="s">
        <v>99</v>
      </c>
      <c r="E11" s="286">
        <v>1993</v>
      </c>
      <c r="F11" s="287" t="s">
        <v>105</v>
      </c>
      <c r="G11" s="304">
        <f>'ACH 47A'!J23</f>
        <v>6</v>
      </c>
      <c r="H11" s="304">
        <f>'ACH 47A'!K23</f>
        <v>5</v>
      </c>
      <c r="I11" s="288">
        <f t="shared" si="0"/>
        <v>11</v>
      </c>
      <c r="J11" s="292">
        <f t="shared" si="1"/>
        <v>3.7358490566037736</v>
      </c>
      <c r="K11" s="315">
        <f>'FCH 47A'!Q23</f>
        <v>4</v>
      </c>
      <c r="L11" s="295">
        <f>'FCH 47A'!R23</f>
        <v>0</v>
      </c>
      <c r="M11" s="295">
        <f>'FCH 47A'!S23</f>
        <v>2</v>
      </c>
      <c r="N11" s="300">
        <f>'FCH 47A'!T23</f>
        <v>3.5</v>
      </c>
      <c r="O11" s="292">
        <f t="shared" si="2"/>
        <v>9.5</v>
      </c>
      <c r="P11" s="321">
        <f>'ORGCH 47A'!I23</f>
        <v>31</v>
      </c>
      <c r="Q11" s="295">
        <f t="shared" si="3"/>
        <v>7.121621621621622</v>
      </c>
      <c r="R11" s="305">
        <f>'BiCH 47A'!H23</f>
        <v>10</v>
      </c>
      <c r="S11" s="305">
        <f>'BiCH 47A'!I23</f>
        <v>1</v>
      </c>
      <c r="T11" s="288">
        <f t="shared" si="4"/>
        <v>11</v>
      </c>
      <c r="U11" s="292">
        <f t="shared" si="7"/>
        <v>2.75</v>
      </c>
      <c r="V11" s="215">
        <f t="shared" si="5"/>
        <v>23.107470678225397</v>
      </c>
      <c r="W11" s="336">
        <v>18.3</v>
      </c>
      <c r="X11" s="339">
        <f t="shared" si="6"/>
        <v>41.407470678225394</v>
      </c>
      <c r="Y11" s="337" t="str">
        <f>IF(X11&gt;39.99,"Ú R","––")</f>
        <v>Ú R</v>
      </c>
      <c r="Z11" s="327"/>
      <c r="AA11" s="331" t="s">
        <v>114</v>
      </c>
    </row>
    <row r="12" spans="2:27" ht="24.75" customHeight="1" thickBot="1">
      <c r="B12" s="405">
        <v>5</v>
      </c>
      <c r="C12" s="406">
        <v>12</v>
      </c>
      <c r="D12" s="407" t="s">
        <v>96</v>
      </c>
      <c r="E12" s="408">
        <v>1993</v>
      </c>
      <c r="F12" s="409" t="s">
        <v>106</v>
      </c>
      <c r="G12" s="410">
        <f>'ACH 47A'!J19</f>
        <v>0</v>
      </c>
      <c r="H12" s="410">
        <f>'ACH 47A'!K19</f>
        <v>2</v>
      </c>
      <c r="I12" s="408">
        <f t="shared" si="0"/>
        <v>2</v>
      </c>
      <c r="J12" s="411">
        <f t="shared" si="1"/>
        <v>0.6792452830188679</v>
      </c>
      <c r="K12" s="412">
        <f>'FCH 47A'!Q19</f>
        <v>1.25</v>
      </c>
      <c r="L12" s="413">
        <f>'FCH 47A'!R19</f>
        <v>0</v>
      </c>
      <c r="M12" s="413">
        <f>'FCH 47A'!S19</f>
        <v>1</v>
      </c>
      <c r="N12" s="414">
        <f>'FCH 47A'!T19</f>
        <v>0</v>
      </c>
      <c r="O12" s="411">
        <f t="shared" si="2"/>
        <v>2.25</v>
      </c>
      <c r="P12" s="415">
        <f>'ORGCH 47A'!I19</f>
        <v>20</v>
      </c>
      <c r="Q12" s="413">
        <f t="shared" si="3"/>
        <v>4.594594594594595</v>
      </c>
      <c r="R12" s="416">
        <f>'BiCH 47A'!H19</f>
        <v>13</v>
      </c>
      <c r="S12" s="416">
        <f>'BiCH 47A'!I19</f>
        <v>7</v>
      </c>
      <c r="T12" s="417">
        <f>SUM(R12:S12)</f>
        <v>20</v>
      </c>
      <c r="U12" s="411">
        <f t="shared" si="7"/>
        <v>5</v>
      </c>
      <c r="V12" s="418">
        <f t="shared" si="5"/>
        <v>12.523839877613462</v>
      </c>
      <c r="W12" s="414">
        <v>27.6</v>
      </c>
      <c r="X12" s="419">
        <f t="shared" si="6"/>
        <v>40.12383987761346</v>
      </c>
      <c r="Y12" s="420" t="str">
        <f>IF(X12&gt;39.99,"Ú R","––")</f>
        <v>Ú R</v>
      </c>
      <c r="Z12" s="421" t="s">
        <v>21</v>
      </c>
      <c r="AA12" s="422" t="s">
        <v>20</v>
      </c>
    </row>
    <row r="13" spans="2:27" ht="24.75" customHeight="1">
      <c r="B13" s="12">
        <v>6</v>
      </c>
      <c r="C13" s="134">
        <v>15</v>
      </c>
      <c r="D13" s="267" t="s">
        <v>98</v>
      </c>
      <c r="E13" s="268">
        <v>1993</v>
      </c>
      <c r="F13" s="270" t="s">
        <v>109</v>
      </c>
      <c r="G13" s="311">
        <f>'ACH 47A'!J22</f>
        <v>3</v>
      </c>
      <c r="H13" s="311">
        <f>'ACH 47A'!K22</f>
        <v>1</v>
      </c>
      <c r="I13" s="289">
        <f t="shared" si="0"/>
        <v>4</v>
      </c>
      <c r="J13" s="276">
        <f t="shared" si="1"/>
        <v>1.3584905660377358</v>
      </c>
      <c r="K13" s="316">
        <f>'FCH 47A'!Q22</f>
        <v>1.5</v>
      </c>
      <c r="L13" s="303">
        <f>'FCH 47A'!R22</f>
        <v>0</v>
      </c>
      <c r="M13" s="303">
        <f>'FCH 47A'!S22</f>
        <v>0</v>
      </c>
      <c r="N13" s="318">
        <f>'FCH 47A'!T22</f>
        <v>3.5</v>
      </c>
      <c r="O13" s="276">
        <f t="shared" si="2"/>
        <v>5</v>
      </c>
      <c r="P13" s="322">
        <f>'ORGCH 47A'!I22</f>
        <v>30</v>
      </c>
      <c r="Q13" s="296">
        <f t="shared" si="3"/>
        <v>6.891891891891892</v>
      </c>
      <c r="R13" s="312">
        <f>'BiCH 47A'!H22</f>
        <v>8</v>
      </c>
      <c r="S13" s="312">
        <f>'BiCH 47A'!I22</f>
        <v>6</v>
      </c>
      <c r="T13" s="324">
        <f t="shared" si="4"/>
        <v>14</v>
      </c>
      <c r="U13" s="276">
        <f t="shared" si="7"/>
        <v>3.5</v>
      </c>
      <c r="V13" s="277">
        <f t="shared" si="5"/>
        <v>16.75038245792963</v>
      </c>
      <c r="W13" s="335">
        <v>19</v>
      </c>
      <c r="X13" s="302">
        <f t="shared" si="6"/>
        <v>35.75038245792963</v>
      </c>
      <c r="Y13" s="337" t="str">
        <f aca="true" t="shared" si="8" ref="Y13:Y24">IF(X13&gt;39.99,"U R","––")</f>
        <v>––</v>
      </c>
      <c r="Z13" s="328" t="s">
        <v>17</v>
      </c>
      <c r="AA13" s="332" t="s">
        <v>16</v>
      </c>
    </row>
    <row r="14" spans="2:27" ht="24.75" customHeight="1">
      <c r="B14" s="12">
        <v>7</v>
      </c>
      <c r="C14" s="134">
        <v>13</v>
      </c>
      <c r="D14" s="135" t="s">
        <v>97</v>
      </c>
      <c r="E14" s="147">
        <v>1994</v>
      </c>
      <c r="F14" s="271" t="s">
        <v>103</v>
      </c>
      <c r="G14" s="306">
        <f>'ACH 47A'!J20</f>
        <v>2</v>
      </c>
      <c r="H14" s="306">
        <f>'ACH 47A'!K20</f>
        <v>0</v>
      </c>
      <c r="I14" s="290">
        <f t="shared" si="0"/>
        <v>2</v>
      </c>
      <c r="J14" s="292">
        <f t="shared" si="1"/>
        <v>0.6792452830188679</v>
      </c>
      <c r="K14" s="317">
        <f>'FCH 47A'!Q20</f>
        <v>3.5</v>
      </c>
      <c r="L14" s="307">
        <f>'FCH 47A'!R20</f>
        <v>1</v>
      </c>
      <c r="M14" s="307">
        <f>'FCH 47A'!S20</f>
        <v>1</v>
      </c>
      <c r="N14" s="319">
        <f>'FCH 47A'!T20</f>
        <v>3.5</v>
      </c>
      <c r="O14" s="292">
        <f t="shared" si="2"/>
        <v>9</v>
      </c>
      <c r="P14" s="323">
        <f>'ORGCH 47A'!I20</f>
        <v>17</v>
      </c>
      <c r="Q14" s="295">
        <f t="shared" si="3"/>
        <v>3.9054054054054053</v>
      </c>
      <c r="R14" s="308">
        <f>'BiCH 47A'!H20</f>
        <v>8</v>
      </c>
      <c r="S14" s="308">
        <f>'BiCH 47A'!I20</f>
        <v>8</v>
      </c>
      <c r="T14" s="325">
        <f t="shared" si="4"/>
        <v>16</v>
      </c>
      <c r="U14" s="292">
        <f t="shared" si="7"/>
        <v>4</v>
      </c>
      <c r="V14" s="215">
        <f t="shared" si="5"/>
        <v>17.584650688424276</v>
      </c>
      <c r="W14" s="336">
        <v>18</v>
      </c>
      <c r="X14" s="339">
        <f t="shared" si="6"/>
        <v>35.584650688424276</v>
      </c>
      <c r="Y14" s="338" t="str">
        <f t="shared" si="8"/>
        <v>––</v>
      </c>
      <c r="Z14" s="329" t="s">
        <v>20</v>
      </c>
      <c r="AA14" s="333" t="s">
        <v>111</v>
      </c>
    </row>
    <row r="15" spans="2:27" ht="24.75" customHeight="1">
      <c r="B15" s="11">
        <v>8</v>
      </c>
      <c r="C15" s="262">
        <v>6</v>
      </c>
      <c r="D15" s="260" t="s">
        <v>91</v>
      </c>
      <c r="E15" s="261">
        <v>1992</v>
      </c>
      <c r="F15" s="271" t="s">
        <v>107</v>
      </c>
      <c r="G15" s="306">
        <f>'ACH 47A'!J13</f>
        <v>0</v>
      </c>
      <c r="H15" s="306">
        <f>'ACH 47A'!K13</f>
        <v>0</v>
      </c>
      <c r="I15" s="290">
        <f t="shared" si="0"/>
        <v>0</v>
      </c>
      <c r="J15" s="292">
        <f t="shared" si="1"/>
        <v>0</v>
      </c>
      <c r="K15" s="317">
        <f>'FCH 47A'!Q13</f>
        <v>4</v>
      </c>
      <c r="L15" s="307">
        <f>'FCH 47A'!R13</f>
        <v>0</v>
      </c>
      <c r="M15" s="307">
        <f>'FCH 47A'!S13</f>
        <v>2.75</v>
      </c>
      <c r="N15" s="319">
        <f>'FCH 47A'!T13</f>
        <v>3.5</v>
      </c>
      <c r="O15" s="292">
        <f t="shared" si="2"/>
        <v>10.25</v>
      </c>
      <c r="P15" s="323">
        <f>'ORGCH 47A'!I13</f>
        <v>23</v>
      </c>
      <c r="Q15" s="295">
        <f t="shared" si="3"/>
        <v>5.283783783783784</v>
      </c>
      <c r="R15" s="308">
        <f>'BiCH 47A'!H13</f>
        <v>0</v>
      </c>
      <c r="S15" s="308">
        <f>'BiCH 47A'!I13</f>
        <v>2</v>
      </c>
      <c r="T15" s="325">
        <f t="shared" si="4"/>
        <v>2</v>
      </c>
      <c r="U15" s="292">
        <f t="shared" si="7"/>
        <v>0.5</v>
      </c>
      <c r="V15" s="215">
        <f t="shared" si="5"/>
        <v>16.033783783783782</v>
      </c>
      <c r="W15" s="336">
        <v>17</v>
      </c>
      <c r="X15" s="339">
        <f t="shared" si="6"/>
        <v>33.03378378378378</v>
      </c>
      <c r="Y15" s="338" t="str">
        <f t="shared" si="8"/>
        <v>––</v>
      </c>
      <c r="Z15" s="329" t="s">
        <v>15</v>
      </c>
      <c r="AA15" s="334" t="s">
        <v>17</v>
      </c>
    </row>
    <row r="16" spans="2:27" ht="24.75" customHeight="1">
      <c r="B16" s="12">
        <v>9</v>
      </c>
      <c r="C16" s="262">
        <v>5</v>
      </c>
      <c r="D16" s="260" t="s">
        <v>90</v>
      </c>
      <c r="E16" s="262">
        <v>1994</v>
      </c>
      <c r="F16" s="271" t="s">
        <v>108</v>
      </c>
      <c r="G16" s="306">
        <f>'ACH 47A'!J12</f>
        <v>0</v>
      </c>
      <c r="H16" s="306">
        <f>'ACH 47A'!K12</f>
        <v>2</v>
      </c>
      <c r="I16" s="290">
        <f t="shared" si="0"/>
        <v>2</v>
      </c>
      <c r="J16" s="292">
        <f t="shared" si="1"/>
        <v>0.6792452830188679</v>
      </c>
      <c r="K16" s="317">
        <f>'FCH 47A'!Q12</f>
        <v>3.75</v>
      </c>
      <c r="L16" s="307">
        <f>'FCH 47A'!R12</f>
        <v>0</v>
      </c>
      <c r="M16" s="307">
        <f>'FCH 47A'!S12</f>
        <v>3</v>
      </c>
      <c r="N16" s="319">
        <f>'FCH 47A'!T12</f>
        <v>3</v>
      </c>
      <c r="O16" s="292">
        <f t="shared" si="2"/>
        <v>9.75</v>
      </c>
      <c r="P16" s="323">
        <f>'ORGCH 47A'!I12</f>
        <v>12.5</v>
      </c>
      <c r="Q16" s="295">
        <f t="shared" si="3"/>
        <v>2.8716216216216215</v>
      </c>
      <c r="R16" s="308">
        <f>'BiCH 47A'!H12</f>
        <v>0</v>
      </c>
      <c r="S16" s="308">
        <f>'BiCH 47A'!I12</f>
        <v>0</v>
      </c>
      <c r="T16" s="325">
        <f t="shared" si="4"/>
        <v>0</v>
      </c>
      <c r="U16" s="292">
        <f t="shared" si="7"/>
        <v>0</v>
      </c>
      <c r="V16" s="215">
        <f t="shared" si="5"/>
        <v>13.30086690464049</v>
      </c>
      <c r="W16" s="336">
        <v>14.3</v>
      </c>
      <c r="X16" s="339">
        <f t="shared" si="6"/>
        <v>27.60086690464049</v>
      </c>
      <c r="Y16" s="338" t="str">
        <f t="shared" si="8"/>
        <v>––</v>
      </c>
      <c r="Z16" s="329" t="s">
        <v>21</v>
      </c>
      <c r="AA16" s="334" t="s">
        <v>14</v>
      </c>
    </row>
    <row r="17" spans="2:27" ht="24.75" customHeight="1">
      <c r="B17" s="444">
        <v>10</v>
      </c>
      <c r="C17" s="467">
        <v>10</v>
      </c>
      <c r="D17" s="468" t="s">
        <v>94</v>
      </c>
      <c r="E17" s="469">
        <v>1992</v>
      </c>
      <c r="F17" s="427" t="s">
        <v>106</v>
      </c>
      <c r="G17" s="428">
        <f>'ACH 47A'!J17</f>
        <v>0</v>
      </c>
      <c r="H17" s="428">
        <f>'ACH 47A'!K17</f>
        <v>1</v>
      </c>
      <c r="I17" s="429">
        <f t="shared" si="0"/>
        <v>1</v>
      </c>
      <c r="J17" s="430">
        <f t="shared" si="1"/>
        <v>0.33962264150943394</v>
      </c>
      <c r="K17" s="431">
        <f>'FCH 47A'!Q17</f>
        <v>0.5</v>
      </c>
      <c r="L17" s="432">
        <f>'FCH 47A'!R17</f>
        <v>0</v>
      </c>
      <c r="M17" s="432">
        <f>'FCH 47A'!S17</f>
        <v>0.5</v>
      </c>
      <c r="N17" s="433">
        <f>'FCH 47A'!T17</f>
        <v>0</v>
      </c>
      <c r="O17" s="430">
        <f t="shared" si="2"/>
        <v>1</v>
      </c>
      <c r="P17" s="434">
        <f>'ORGCH 47A'!I17</f>
        <v>7</v>
      </c>
      <c r="Q17" s="435">
        <f t="shared" si="3"/>
        <v>1.6081081081081081</v>
      </c>
      <c r="R17" s="436">
        <f>'BiCH 47A'!H17</f>
        <v>0</v>
      </c>
      <c r="S17" s="436">
        <f>'BiCH 47A'!I17</f>
        <v>1.5</v>
      </c>
      <c r="T17" s="437">
        <f t="shared" si="4"/>
        <v>1.5</v>
      </c>
      <c r="U17" s="430">
        <f t="shared" si="7"/>
        <v>0.375</v>
      </c>
      <c r="V17" s="438">
        <f t="shared" si="5"/>
        <v>3.3227307496175422</v>
      </c>
      <c r="W17" s="439">
        <v>23.6</v>
      </c>
      <c r="X17" s="449">
        <f t="shared" si="6"/>
        <v>26.922730749617543</v>
      </c>
      <c r="Y17" s="441" t="str">
        <f t="shared" si="8"/>
        <v>––</v>
      </c>
      <c r="Z17" s="442" t="s">
        <v>14</v>
      </c>
      <c r="AA17" s="443" t="s">
        <v>20</v>
      </c>
    </row>
    <row r="18" spans="2:27" ht="24.75" customHeight="1">
      <c r="B18" s="12">
        <v>11</v>
      </c>
      <c r="C18" s="136">
        <v>20</v>
      </c>
      <c r="D18" s="135" t="s">
        <v>101</v>
      </c>
      <c r="E18" s="147">
        <v>1993</v>
      </c>
      <c r="F18" s="271" t="s">
        <v>108</v>
      </c>
      <c r="G18" s="306">
        <f>'ACH 47A'!J27</f>
        <v>0</v>
      </c>
      <c r="H18" s="306">
        <f>'ACH 47A'!K27</f>
        <v>4</v>
      </c>
      <c r="I18" s="290">
        <f t="shared" si="0"/>
        <v>4</v>
      </c>
      <c r="J18" s="292">
        <f t="shared" si="1"/>
        <v>1.3584905660377358</v>
      </c>
      <c r="K18" s="317">
        <f>'FCH 47A'!Q27</f>
        <v>0.5</v>
      </c>
      <c r="L18" s="307">
        <f>'FCH 47A'!R27</f>
        <v>0</v>
      </c>
      <c r="M18" s="307">
        <f>'FCH 47A'!S27</f>
        <v>0.5</v>
      </c>
      <c r="N18" s="319">
        <f>'FCH 47A'!T27</f>
        <v>3</v>
      </c>
      <c r="O18" s="292">
        <f t="shared" si="2"/>
        <v>4</v>
      </c>
      <c r="P18" s="323">
        <f>'ORGCH 47A'!I27</f>
        <v>10.5</v>
      </c>
      <c r="Q18" s="295">
        <f t="shared" si="3"/>
        <v>2.4121621621621623</v>
      </c>
      <c r="R18" s="308">
        <f>'BiCH 47A'!H27</f>
        <v>4</v>
      </c>
      <c r="S18" s="308">
        <f>'BiCH 47A'!I27</f>
        <v>1</v>
      </c>
      <c r="T18" s="325">
        <f t="shared" si="4"/>
        <v>5</v>
      </c>
      <c r="U18" s="292">
        <f t="shared" si="7"/>
        <v>1.25</v>
      </c>
      <c r="V18" s="215">
        <f t="shared" si="5"/>
        <v>9.020652728199899</v>
      </c>
      <c r="W18" s="336">
        <v>17.3</v>
      </c>
      <c r="X18" s="339">
        <f t="shared" si="6"/>
        <v>26.3206527281999</v>
      </c>
      <c r="Y18" s="338" t="str">
        <f t="shared" si="8"/>
        <v>––</v>
      </c>
      <c r="Z18" s="329"/>
      <c r="AA18" s="334" t="s">
        <v>14</v>
      </c>
    </row>
    <row r="19" spans="2:27" ht="24.75" customHeight="1">
      <c r="B19" s="11">
        <v>12</v>
      </c>
      <c r="C19" s="134">
        <v>11</v>
      </c>
      <c r="D19" s="135" t="s">
        <v>95</v>
      </c>
      <c r="E19" s="147">
        <v>1994</v>
      </c>
      <c r="F19" s="271" t="s">
        <v>109</v>
      </c>
      <c r="G19" s="306">
        <f>'ACH 47A'!J18</f>
        <v>2</v>
      </c>
      <c r="H19" s="306">
        <f>'ACH 47A'!K18</f>
        <v>0</v>
      </c>
      <c r="I19" s="290">
        <f t="shared" si="0"/>
        <v>2</v>
      </c>
      <c r="J19" s="292">
        <f t="shared" si="1"/>
        <v>0.6792452830188679</v>
      </c>
      <c r="K19" s="317">
        <f>'FCH 47A'!Q18</f>
        <v>1</v>
      </c>
      <c r="L19" s="307">
        <f>'FCH 47A'!R18</f>
        <v>0</v>
      </c>
      <c r="M19" s="307">
        <f>'FCH 47A'!S18</f>
        <v>1</v>
      </c>
      <c r="N19" s="319">
        <f>'FCH 47A'!T18</f>
        <v>0</v>
      </c>
      <c r="O19" s="292">
        <f t="shared" si="2"/>
        <v>2</v>
      </c>
      <c r="P19" s="323">
        <f>'ORGCH 47A'!I18</f>
        <v>26.5</v>
      </c>
      <c r="Q19" s="295">
        <f t="shared" si="3"/>
        <v>6.087837837837838</v>
      </c>
      <c r="R19" s="308">
        <f>'BiCH 47A'!H18</f>
        <v>0</v>
      </c>
      <c r="S19" s="308">
        <f>'BiCH 47A'!I18</f>
        <v>0</v>
      </c>
      <c r="T19" s="325">
        <f t="shared" si="4"/>
        <v>0</v>
      </c>
      <c r="U19" s="292">
        <f t="shared" si="7"/>
        <v>0</v>
      </c>
      <c r="V19" s="215">
        <f t="shared" si="5"/>
        <v>8.767083120856705</v>
      </c>
      <c r="W19" s="336">
        <v>17.3</v>
      </c>
      <c r="X19" s="339">
        <f t="shared" si="6"/>
        <v>26.067083120856708</v>
      </c>
      <c r="Y19" s="338" t="str">
        <f t="shared" si="8"/>
        <v>––</v>
      </c>
      <c r="Z19" s="329" t="s">
        <v>14</v>
      </c>
      <c r="AA19" s="334" t="s">
        <v>16</v>
      </c>
    </row>
    <row r="20" spans="2:27" ht="24.75" customHeight="1">
      <c r="B20" s="12">
        <v>13</v>
      </c>
      <c r="C20" s="264">
        <v>2</v>
      </c>
      <c r="D20" s="265" t="s">
        <v>87</v>
      </c>
      <c r="E20" s="266">
        <v>1993</v>
      </c>
      <c r="F20" s="271" t="s">
        <v>103</v>
      </c>
      <c r="G20" s="309">
        <f>'ACH 47A'!J9</f>
        <v>2</v>
      </c>
      <c r="H20" s="306">
        <f>'ACH 47A'!K9</f>
        <v>0</v>
      </c>
      <c r="I20" s="290">
        <f t="shared" si="0"/>
        <v>2</v>
      </c>
      <c r="J20" s="292">
        <f t="shared" si="1"/>
        <v>0.6792452830188679</v>
      </c>
      <c r="K20" s="317">
        <f>'FCH 47A'!Q9</f>
        <v>2.25</v>
      </c>
      <c r="L20" s="307">
        <f>'FCH 47A'!R9</f>
        <v>0</v>
      </c>
      <c r="M20" s="307">
        <f>'FCH 47A'!S9</f>
        <v>0.75</v>
      </c>
      <c r="N20" s="319">
        <f>'FCH 47A'!T9</f>
        <v>0.5</v>
      </c>
      <c r="O20" s="292">
        <f t="shared" si="2"/>
        <v>3.5</v>
      </c>
      <c r="P20" s="323">
        <f>'ORGCH 47A'!I9</f>
        <v>12</v>
      </c>
      <c r="Q20" s="295">
        <f t="shared" si="3"/>
        <v>2.7567567567567566</v>
      </c>
      <c r="R20" s="308">
        <f>'BiCH 47A'!H9</f>
        <v>10</v>
      </c>
      <c r="S20" s="308">
        <f>'BiCH 47A'!I9</f>
        <v>6</v>
      </c>
      <c r="T20" s="325">
        <f t="shared" si="4"/>
        <v>16</v>
      </c>
      <c r="U20" s="292">
        <f t="shared" si="7"/>
        <v>4</v>
      </c>
      <c r="V20" s="215">
        <f t="shared" si="5"/>
        <v>10.936002039775625</v>
      </c>
      <c r="W20" s="336">
        <v>13.3</v>
      </c>
      <c r="X20" s="339">
        <f t="shared" si="6"/>
        <v>24.236002039775627</v>
      </c>
      <c r="Y20" s="338" t="str">
        <f t="shared" si="8"/>
        <v>––</v>
      </c>
      <c r="Z20" s="327" t="s">
        <v>17</v>
      </c>
      <c r="AA20" s="333" t="s">
        <v>111</v>
      </c>
    </row>
    <row r="21" spans="2:27" ht="24.75" customHeight="1">
      <c r="B21" s="11">
        <v>14</v>
      </c>
      <c r="C21" s="134">
        <v>14</v>
      </c>
      <c r="D21" s="137" t="s">
        <v>110</v>
      </c>
      <c r="E21" s="259">
        <v>1991</v>
      </c>
      <c r="F21" s="271" t="s">
        <v>107</v>
      </c>
      <c r="G21" s="306">
        <f>'ACH 47A'!J21</f>
        <v>0</v>
      </c>
      <c r="H21" s="306">
        <f>'ACH 47A'!K21</f>
        <v>5</v>
      </c>
      <c r="I21" s="290">
        <f t="shared" si="0"/>
        <v>5</v>
      </c>
      <c r="J21" s="292">
        <f t="shared" si="1"/>
        <v>1.6981132075471699</v>
      </c>
      <c r="K21" s="317">
        <f>'FCH 47A'!Q21</f>
        <v>0.5</v>
      </c>
      <c r="L21" s="307">
        <f>'FCH 47A'!R21</f>
        <v>0</v>
      </c>
      <c r="M21" s="307">
        <f>'FCH 47A'!S21</f>
        <v>0.5</v>
      </c>
      <c r="N21" s="319">
        <f>'FCH 47A'!T21</f>
        <v>0</v>
      </c>
      <c r="O21" s="292">
        <f t="shared" si="2"/>
        <v>1</v>
      </c>
      <c r="P21" s="323">
        <f>'ORGCH 47A'!I21</f>
        <v>7</v>
      </c>
      <c r="Q21" s="295">
        <f t="shared" si="3"/>
        <v>1.6081081081081081</v>
      </c>
      <c r="R21" s="308">
        <f>'BiCH 47A'!H21</f>
        <v>13</v>
      </c>
      <c r="S21" s="308">
        <f>'BiCH 47A'!I21</f>
        <v>1</v>
      </c>
      <c r="T21" s="325">
        <f t="shared" si="4"/>
        <v>14</v>
      </c>
      <c r="U21" s="292">
        <f t="shared" si="7"/>
        <v>3.5</v>
      </c>
      <c r="V21" s="215">
        <f t="shared" si="5"/>
        <v>7.806221315655278</v>
      </c>
      <c r="W21" s="336">
        <v>13.6</v>
      </c>
      <c r="X21" s="339">
        <f t="shared" si="6"/>
        <v>21.406221315655277</v>
      </c>
      <c r="Y21" s="338" t="str">
        <f t="shared" si="8"/>
        <v>––</v>
      </c>
      <c r="Z21" s="329" t="s">
        <v>21</v>
      </c>
      <c r="AA21" s="334" t="s">
        <v>17</v>
      </c>
    </row>
    <row r="22" spans="2:27" ht="24.75" customHeight="1">
      <c r="B22" s="423">
        <v>15</v>
      </c>
      <c r="C22" s="424">
        <v>19</v>
      </c>
      <c r="D22" s="425" t="s">
        <v>100</v>
      </c>
      <c r="E22" s="426">
        <v>1993</v>
      </c>
      <c r="F22" s="427" t="s">
        <v>106</v>
      </c>
      <c r="G22" s="428">
        <f>'ACH 47A'!J26</f>
        <v>1</v>
      </c>
      <c r="H22" s="428">
        <f>'ACH 47A'!K26</f>
        <v>1</v>
      </c>
      <c r="I22" s="429">
        <f t="shared" si="0"/>
        <v>2</v>
      </c>
      <c r="J22" s="430">
        <f t="shared" si="1"/>
        <v>0.6792452830188679</v>
      </c>
      <c r="K22" s="431">
        <f>'FCH 47A'!Q26</f>
        <v>0.5</v>
      </c>
      <c r="L22" s="432">
        <f>'FCH 47A'!R26</f>
        <v>0</v>
      </c>
      <c r="M22" s="432">
        <f>'FCH 47A'!S26</f>
        <v>0.5</v>
      </c>
      <c r="N22" s="433">
        <f>'FCH 47A'!T26</f>
        <v>0</v>
      </c>
      <c r="O22" s="430">
        <f t="shared" si="2"/>
        <v>1</v>
      </c>
      <c r="P22" s="434">
        <f>'ORGCH 47A'!I26</f>
        <v>16</v>
      </c>
      <c r="Q22" s="435">
        <f t="shared" si="3"/>
        <v>3.675675675675676</v>
      </c>
      <c r="R22" s="436">
        <f>'BiCH 47A'!H26</f>
        <v>0</v>
      </c>
      <c r="S22" s="436">
        <f>'BiCH 47A'!I26</f>
        <v>1</v>
      </c>
      <c r="T22" s="437">
        <f t="shared" si="4"/>
        <v>1</v>
      </c>
      <c r="U22" s="430">
        <f t="shared" si="7"/>
        <v>0.25</v>
      </c>
      <c r="V22" s="438">
        <f t="shared" si="5"/>
        <v>5.604920958694544</v>
      </c>
      <c r="W22" s="439">
        <v>15.6</v>
      </c>
      <c r="X22" s="440">
        <f t="shared" si="6"/>
        <v>21.204920958694544</v>
      </c>
      <c r="Y22" s="441" t="str">
        <f t="shared" si="8"/>
        <v>––</v>
      </c>
      <c r="Z22" s="442"/>
      <c r="AA22" s="443" t="s">
        <v>20</v>
      </c>
    </row>
    <row r="23" spans="2:27" ht="24.75" customHeight="1">
      <c r="B23" s="444">
        <v>16</v>
      </c>
      <c r="C23" s="445">
        <v>1</v>
      </c>
      <c r="D23" s="446" t="s">
        <v>86</v>
      </c>
      <c r="E23" s="447">
        <v>1993</v>
      </c>
      <c r="F23" s="427" t="s">
        <v>106</v>
      </c>
      <c r="G23" s="448">
        <f>'ACH 47A'!J8</f>
        <v>0</v>
      </c>
      <c r="H23" s="448">
        <f>'ACH 47A'!K8</f>
        <v>0</v>
      </c>
      <c r="I23" s="447">
        <f t="shared" si="0"/>
        <v>0</v>
      </c>
      <c r="J23" s="430">
        <f t="shared" si="1"/>
        <v>0</v>
      </c>
      <c r="K23" s="431">
        <f>'FCH 47A'!Q8</f>
        <v>3</v>
      </c>
      <c r="L23" s="432">
        <f>'FCH 47A'!R8</f>
        <v>0</v>
      </c>
      <c r="M23" s="432">
        <f>'FCH 47A'!S8</f>
        <v>0.5</v>
      </c>
      <c r="N23" s="433">
        <f>'FCH 47A'!T8</f>
        <v>0.5</v>
      </c>
      <c r="O23" s="430">
        <f t="shared" si="2"/>
        <v>4</v>
      </c>
      <c r="P23" s="434">
        <f>'ORGCH 47A'!I8</f>
        <v>11</v>
      </c>
      <c r="Q23" s="435">
        <f t="shared" si="3"/>
        <v>2.527027027027027</v>
      </c>
      <c r="R23" s="436">
        <f>'BiCH 47A'!H8</f>
        <v>4</v>
      </c>
      <c r="S23" s="436">
        <f>'BiCH 47A'!I8</f>
        <v>3</v>
      </c>
      <c r="T23" s="437">
        <f t="shared" si="4"/>
        <v>7</v>
      </c>
      <c r="U23" s="430">
        <f t="shared" si="7"/>
        <v>1.75</v>
      </c>
      <c r="V23" s="438">
        <f t="shared" si="5"/>
        <v>8.277027027027028</v>
      </c>
      <c r="W23" s="439">
        <v>12.3</v>
      </c>
      <c r="X23" s="449">
        <f t="shared" si="6"/>
        <v>20.57702702702703</v>
      </c>
      <c r="Y23" s="441" t="str">
        <f t="shared" si="8"/>
        <v>––</v>
      </c>
      <c r="Z23" s="450" t="s">
        <v>16</v>
      </c>
      <c r="AA23" s="443" t="s">
        <v>20</v>
      </c>
    </row>
    <row r="24" spans="2:27" ht="24.75" customHeight="1" thickBot="1">
      <c r="B24" s="423">
        <v>17</v>
      </c>
      <c r="C24" s="451">
        <v>3</v>
      </c>
      <c r="D24" s="446" t="s">
        <v>88</v>
      </c>
      <c r="E24" s="451">
        <v>1993</v>
      </c>
      <c r="F24" s="427" t="s">
        <v>106</v>
      </c>
      <c r="G24" s="452">
        <f>'ACH 47A'!J10</f>
        <v>0</v>
      </c>
      <c r="H24" s="452">
        <f>'ACH 47A'!K10</f>
        <v>0</v>
      </c>
      <c r="I24" s="453">
        <f t="shared" si="0"/>
        <v>0</v>
      </c>
      <c r="J24" s="454">
        <f t="shared" si="1"/>
        <v>0</v>
      </c>
      <c r="K24" s="455">
        <f>'FCH 47A'!Q10</f>
        <v>1</v>
      </c>
      <c r="L24" s="456">
        <f>'FCH 47A'!R10</f>
        <v>0.5</v>
      </c>
      <c r="M24" s="456">
        <f>'FCH 47A'!S10</f>
        <v>0</v>
      </c>
      <c r="N24" s="457">
        <f>'FCH 47A'!T10</f>
        <v>0</v>
      </c>
      <c r="O24" s="411">
        <f t="shared" si="2"/>
        <v>1.5</v>
      </c>
      <c r="P24" s="458">
        <f>'ORGCH 47A'!I10</f>
        <v>9</v>
      </c>
      <c r="Q24" s="459">
        <f t="shared" si="3"/>
        <v>2.0675675675675675</v>
      </c>
      <c r="R24" s="460">
        <f>'BiCH 47A'!H10</f>
        <v>0</v>
      </c>
      <c r="S24" s="460">
        <f>'BiCH 47A'!I10</f>
        <v>2</v>
      </c>
      <c r="T24" s="461">
        <f t="shared" si="4"/>
        <v>2</v>
      </c>
      <c r="U24" s="411">
        <f t="shared" si="7"/>
        <v>0.5</v>
      </c>
      <c r="V24" s="462">
        <f t="shared" si="5"/>
        <v>4.0675675675675675</v>
      </c>
      <c r="W24" s="463">
        <v>15.6</v>
      </c>
      <c r="X24" s="464">
        <f t="shared" si="6"/>
        <v>19.667567567567566</v>
      </c>
      <c r="Y24" s="465" t="str">
        <f t="shared" si="8"/>
        <v>––</v>
      </c>
      <c r="Z24" s="421" t="s">
        <v>19</v>
      </c>
      <c r="AA24" s="466" t="s">
        <v>20</v>
      </c>
    </row>
    <row r="25" spans="6:26" ht="24.75" customHeight="1" thickBot="1">
      <c r="F25" s="19" t="s">
        <v>10</v>
      </c>
      <c r="G25" s="16">
        <f aca="true" t="shared" si="9" ref="G25:X25">AVERAGE(G8:G24)</f>
        <v>2.2941176470588234</v>
      </c>
      <c r="H25" s="16">
        <f t="shared" si="9"/>
        <v>2</v>
      </c>
      <c r="I25" s="297">
        <f t="shared" si="9"/>
        <v>4.294117647058823</v>
      </c>
      <c r="J25" s="17">
        <f t="shared" si="9"/>
        <v>1.4583795782463933</v>
      </c>
      <c r="K25" s="16">
        <f t="shared" si="9"/>
        <v>2.2058823529411766</v>
      </c>
      <c r="L25" s="16">
        <f t="shared" si="9"/>
        <v>0.23529411764705882</v>
      </c>
      <c r="M25" s="16">
        <f t="shared" si="9"/>
        <v>1.161764705882353</v>
      </c>
      <c r="N25" s="16">
        <f t="shared" si="9"/>
        <v>1.6764705882352942</v>
      </c>
      <c r="O25" s="16">
        <f t="shared" si="9"/>
        <v>5.279411764705882</v>
      </c>
      <c r="P25" s="16">
        <f t="shared" si="9"/>
        <v>24.205882352941178</v>
      </c>
      <c r="Q25" s="16">
        <f t="shared" si="9"/>
        <v>5.560810810810812</v>
      </c>
      <c r="R25" s="16">
        <f t="shared" si="9"/>
        <v>6.647058823529412</v>
      </c>
      <c r="S25" s="16">
        <f t="shared" si="9"/>
        <v>3.1470588235294117</v>
      </c>
      <c r="T25" s="16">
        <f t="shared" si="9"/>
        <v>9.794117647058824</v>
      </c>
      <c r="U25" s="17">
        <f t="shared" si="9"/>
        <v>2.448529411764706</v>
      </c>
      <c r="V25" s="298">
        <f t="shared" si="9"/>
        <v>14.747131565527795</v>
      </c>
      <c r="W25" s="17">
        <f t="shared" si="9"/>
        <v>19.352941176470594</v>
      </c>
      <c r="X25" s="74">
        <f t="shared" si="9"/>
        <v>34.10007274199838</v>
      </c>
      <c r="Y25" s="5"/>
      <c r="Z25" s="5"/>
    </row>
    <row r="26" spans="6:26" ht="24.75" customHeight="1" thickBot="1">
      <c r="F26" s="20" t="s">
        <v>11</v>
      </c>
      <c r="G26" s="15">
        <f aca="true" t="shared" si="10" ref="G26:X26">G25*100/G7</f>
        <v>8.49673202614379</v>
      </c>
      <c r="H26" s="15">
        <f t="shared" si="10"/>
        <v>7.6923076923076925</v>
      </c>
      <c r="I26" s="291">
        <f t="shared" si="10"/>
        <v>8.102108768035515</v>
      </c>
      <c r="J26" s="294">
        <f t="shared" si="10"/>
        <v>8.102108768035517</v>
      </c>
      <c r="K26" s="76">
        <f t="shared" si="10"/>
        <v>49.01960784313726</v>
      </c>
      <c r="L26" s="76">
        <f t="shared" si="10"/>
        <v>4.705882352941176</v>
      </c>
      <c r="M26" s="15">
        <f t="shared" si="10"/>
        <v>29.044117647058826</v>
      </c>
      <c r="N26" s="15">
        <f t="shared" si="10"/>
        <v>47.89915966386555</v>
      </c>
      <c r="O26" s="15">
        <f t="shared" si="10"/>
        <v>31.055363321799305</v>
      </c>
      <c r="P26" s="15">
        <f t="shared" si="10"/>
        <v>32.710651828298886</v>
      </c>
      <c r="Q26" s="15">
        <f t="shared" si="10"/>
        <v>32.7106518282989</v>
      </c>
      <c r="R26" s="15">
        <f t="shared" si="10"/>
        <v>27.696078431372552</v>
      </c>
      <c r="S26" s="15">
        <f t="shared" si="10"/>
        <v>39.338235294117645</v>
      </c>
      <c r="T26" s="15">
        <f t="shared" si="10"/>
        <v>30.606617647058826</v>
      </c>
      <c r="U26" s="15">
        <f t="shared" si="10"/>
        <v>30.606617647058826</v>
      </c>
      <c r="V26" s="127">
        <f t="shared" si="10"/>
        <v>24.57855260921299</v>
      </c>
      <c r="W26" s="15">
        <f t="shared" si="10"/>
        <v>48.382352941176485</v>
      </c>
      <c r="X26" s="75">
        <f t="shared" si="10"/>
        <v>34.10007274199838</v>
      </c>
      <c r="Y26" s="5"/>
      <c r="Z26" s="5"/>
    </row>
    <row r="27" ht="19.5" customHeight="1"/>
    <row r="28" spans="2:27" ht="19.5" customHeight="1">
      <c r="B28" s="5"/>
      <c r="C28" s="5"/>
      <c r="D28" s="10" t="s">
        <v>116</v>
      </c>
      <c r="E28" s="10"/>
      <c r="F28" s="5"/>
      <c r="S28" s="361" t="s">
        <v>112</v>
      </c>
      <c r="T28" s="361"/>
      <c r="U28" s="362"/>
      <c r="V28" s="362"/>
      <c r="W28" s="362"/>
      <c r="X28" s="362"/>
      <c r="Y28" s="362"/>
      <c r="Z28" s="362"/>
      <c r="AA28" s="362"/>
    </row>
    <row r="29" spans="2:27" ht="24.75" customHeight="1">
      <c r="B29" s="5"/>
      <c r="C29" s="9"/>
      <c r="D29" s="344" t="s">
        <v>117</v>
      </c>
      <c r="E29" s="344"/>
      <c r="F29" s="345" t="s">
        <v>118</v>
      </c>
      <c r="X29" s="6"/>
      <c r="AA29" s="5"/>
    </row>
    <row r="30" spans="2:27" ht="24.75" customHeight="1">
      <c r="B30" s="5"/>
      <c r="C30" s="9"/>
      <c r="D30" s="344" t="s">
        <v>119</v>
      </c>
      <c r="E30" s="344"/>
      <c r="F30" s="345" t="s">
        <v>120</v>
      </c>
      <c r="AA30" s="5"/>
    </row>
    <row r="31" spans="2:26" ht="24.75" customHeight="1">
      <c r="B31" s="5"/>
      <c r="C31" s="9"/>
      <c r="D31" s="345" t="s">
        <v>121</v>
      </c>
      <c r="E31" s="344"/>
      <c r="F31" s="345" t="s">
        <v>122</v>
      </c>
      <c r="Y31" s="8"/>
      <c r="Z31" s="5"/>
    </row>
    <row r="32" spans="2:6" ht="19.5" customHeight="1">
      <c r="B32" s="5"/>
      <c r="C32" s="9"/>
      <c r="D32" s="5"/>
      <c r="E32" s="5"/>
      <c r="F32" s="5"/>
    </row>
    <row r="33" ht="19.5" customHeight="1"/>
    <row r="34" spans="4:20" ht="19.5" customHeight="1">
      <c r="D34" s="7"/>
      <c r="E34" s="7"/>
      <c r="S34" s="18"/>
      <c r="T34" s="18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13">
    <mergeCell ref="G5:J5"/>
    <mergeCell ref="B5:B7"/>
    <mergeCell ref="C5:C7"/>
    <mergeCell ref="E5:E7"/>
    <mergeCell ref="F5:F7"/>
    <mergeCell ref="D5:D7"/>
    <mergeCell ref="S28:AA28"/>
    <mergeCell ref="B1:AA1"/>
    <mergeCell ref="B2:AA2"/>
    <mergeCell ref="B3:AA3"/>
    <mergeCell ref="P5:Q5"/>
    <mergeCell ref="R5:U5"/>
    <mergeCell ref="K5:O5"/>
  </mergeCells>
  <printOptions horizontalCentered="1" verticalCentered="1"/>
  <pageMargins left="0.35433070866141736" right="0.3937007874015748" top="0.6692913385826772" bottom="0.4330708661417323" header="0.5118110236220472" footer="0.2755905511811024"/>
  <pageSetup horizontalDpi="600" verticalDpi="600" orientation="landscape" paperSize="9" scale="6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W37"/>
  <sheetViews>
    <sheetView zoomScalePageLayoutView="0" workbookViewId="0" topLeftCell="A7">
      <selection activeCell="V24" sqref="V24"/>
    </sheetView>
  </sheetViews>
  <sheetFormatPr defaultColWidth="9.00390625" defaultRowHeight="12.75"/>
  <cols>
    <col min="1" max="1" width="5.625" style="0" customWidth="1"/>
    <col min="2" max="9" width="5.75390625" style="0" customWidth="1"/>
    <col min="10" max="10" width="8.00390625" style="0" customWidth="1"/>
    <col min="11" max="11" width="7.75390625" style="0" customWidth="1"/>
    <col min="12" max="13" width="8.00390625" style="0" customWidth="1"/>
    <col min="14" max="14" width="3.125" style="0" customWidth="1"/>
    <col min="15" max="23" width="5.75390625" style="0" customWidth="1"/>
  </cols>
  <sheetData>
    <row r="3" ht="20.25">
      <c r="A3" s="1" t="s">
        <v>34</v>
      </c>
    </row>
    <row r="4" ht="18.75" thickBot="1">
      <c r="A4" s="4"/>
    </row>
    <row r="5" spans="1:23" ht="15" customHeight="1" thickBot="1">
      <c r="A5" s="4"/>
      <c r="B5" s="383" t="s">
        <v>40</v>
      </c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77" t="s">
        <v>61</v>
      </c>
      <c r="N5" s="71"/>
      <c r="O5" s="158"/>
      <c r="P5" s="384" t="s">
        <v>84</v>
      </c>
      <c r="Q5" s="385"/>
      <c r="R5" s="385"/>
      <c r="S5" s="385"/>
      <c r="T5" s="385"/>
      <c r="U5" s="385"/>
      <c r="V5" s="385"/>
      <c r="W5" s="386"/>
    </row>
    <row r="6" spans="2:23" ht="15" customHeight="1" thickBot="1">
      <c r="B6" s="42" t="s">
        <v>35</v>
      </c>
      <c r="C6" s="42" t="s">
        <v>36</v>
      </c>
      <c r="D6" s="42" t="s">
        <v>37</v>
      </c>
      <c r="E6" s="42" t="s">
        <v>38</v>
      </c>
      <c r="F6" s="47" t="s">
        <v>39</v>
      </c>
      <c r="G6" s="45" t="s">
        <v>41</v>
      </c>
      <c r="H6" s="42" t="s">
        <v>42</v>
      </c>
      <c r="I6" s="44" t="s">
        <v>43</v>
      </c>
      <c r="J6" s="48" t="s">
        <v>44</v>
      </c>
      <c r="K6" s="49" t="s">
        <v>45</v>
      </c>
      <c r="L6" s="59" t="s">
        <v>13</v>
      </c>
      <c r="M6" s="121" t="s">
        <v>1</v>
      </c>
      <c r="N6" s="72"/>
      <c r="O6" s="159"/>
      <c r="P6" s="165" t="s">
        <v>63</v>
      </c>
      <c r="Q6" s="166" t="s">
        <v>64</v>
      </c>
      <c r="R6" s="166" t="s">
        <v>65</v>
      </c>
      <c r="S6" s="166" t="s">
        <v>66</v>
      </c>
      <c r="T6" s="166" t="s">
        <v>67</v>
      </c>
      <c r="U6" s="166" t="s">
        <v>68</v>
      </c>
      <c r="V6" s="166" t="s">
        <v>70</v>
      </c>
      <c r="W6" s="167" t="s">
        <v>69</v>
      </c>
    </row>
    <row r="7" spans="1:23" ht="15" customHeight="1" thickBot="1">
      <c r="A7" s="31" t="s">
        <v>46</v>
      </c>
      <c r="B7" s="26">
        <v>6</v>
      </c>
      <c r="C7" s="37">
        <v>6</v>
      </c>
      <c r="D7" s="37">
        <v>5</v>
      </c>
      <c r="E7" s="37">
        <v>6</v>
      </c>
      <c r="F7" s="28">
        <v>4</v>
      </c>
      <c r="G7" s="46">
        <v>9</v>
      </c>
      <c r="H7" s="28">
        <v>9</v>
      </c>
      <c r="I7" s="43">
        <v>8</v>
      </c>
      <c r="J7" s="50">
        <f>SUM(B7:F7)</f>
        <v>27</v>
      </c>
      <c r="K7" s="51">
        <f>SUM(G7:I7)</f>
        <v>26</v>
      </c>
      <c r="L7" s="115">
        <f>SUM(B7:I7)</f>
        <v>53</v>
      </c>
      <c r="M7" s="122">
        <f>L7*18/53</f>
        <v>18</v>
      </c>
      <c r="N7" s="73"/>
      <c r="O7" s="168" t="s">
        <v>31</v>
      </c>
      <c r="P7" s="160">
        <v>6</v>
      </c>
      <c r="Q7" s="161">
        <v>6</v>
      </c>
      <c r="R7" s="161">
        <v>5</v>
      </c>
      <c r="S7" s="161">
        <v>6</v>
      </c>
      <c r="T7" s="162">
        <v>4</v>
      </c>
      <c r="U7" s="163">
        <v>9</v>
      </c>
      <c r="V7" s="164">
        <v>9</v>
      </c>
      <c r="W7" s="162">
        <v>8</v>
      </c>
    </row>
    <row r="8" spans="1:23" ht="15" customHeight="1">
      <c r="A8" s="32">
        <v>1</v>
      </c>
      <c r="B8" s="272">
        <v>0</v>
      </c>
      <c r="C8" s="263">
        <v>0</v>
      </c>
      <c r="D8" s="263">
        <v>0</v>
      </c>
      <c r="E8" s="263">
        <v>0</v>
      </c>
      <c r="F8" s="273">
        <v>0</v>
      </c>
      <c r="G8" s="274">
        <v>0</v>
      </c>
      <c r="H8" s="275">
        <v>0</v>
      </c>
      <c r="I8" s="275">
        <v>0</v>
      </c>
      <c r="J8" s="52">
        <f aca="true" t="shared" si="0" ref="J8:J22">SUM(B8:F8)</f>
        <v>0</v>
      </c>
      <c r="K8" s="53">
        <f aca="true" t="shared" si="1" ref="K8:K22">SUM(G8:I8)</f>
        <v>0</v>
      </c>
      <c r="L8" s="116">
        <f aca="true" t="shared" si="2" ref="L8:L22">SUM(B8:I8)</f>
        <v>0</v>
      </c>
      <c r="M8" s="78">
        <f aca="true" t="shared" si="3" ref="M8:M32">L8*18/53</f>
        <v>0</v>
      </c>
      <c r="N8" s="118"/>
      <c r="O8" s="216">
        <v>1</v>
      </c>
      <c r="P8" s="217">
        <f>IF(B8&gt;B$7,"chyba","")</f>
      </c>
      <c r="Q8" s="217">
        <f aca="true" t="shared" si="4" ref="Q8:W8">IF(C8&gt;C$7,"chyba","")</f>
      </c>
      <c r="R8" s="217">
        <f t="shared" si="4"/>
      </c>
      <c r="S8" s="217">
        <f t="shared" si="4"/>
      </c>
      <c r="T8" s="217">
        <f t="shared" si="4"/>
      </c>
      <c r="U8" s="217">
        <f t="shared" si="4"/>
      </c>
      <c r="V8" s="217">
        <f t="shared" si="4"/>
      </c>
      <c r="W8" s="218">
        <f t="shared" si="4"/>
      </c>
    </row>
    <row r="9" spans="1:23" ht="15" customHeight="1">
      <c r="A9" s="32">
        <v>2</v>
      </c>
      <c r="B9" s="143">
        <v>0</v>
      </c>
      <c r="C9" s="144">
        <v>0</v>
      </c>
      <c r="D9" s="144">
        <v>0</v>
      </c>
      <c r="E9" s="144">
        <v>0</v>
      </c>
      <c r="F9" s="145">
        <v>2</v>
      </c>
      <c r="G9" s="146">
        <v>0</v>
      </c>
      <c r="H9" s="147">
        <v>0</v>
      </c>
      <c r="I9" s="147">
        <v>0</v>
      </c>
      <c r="J9" s="54">
        <f t="shared" si="0"/>
        <v>2</v>
      </c>
      <c r="K9" s="55">
        <f t="shared" si="1"/>
        <v>0</v>
      </c>
      <c r="L9" s="117">
        <f t="shared" si="2"/>
        <v>2</v>
      </c>
      <c r="M9" s="78">
        <f t="shared" si="3"/>
        <v>0.6792452830188679</v>
      </c>
      <c r="N9" s="119"/>
      <c r="O9" s="219">
        <v>2</v>
      </c>
      <c r="P9" s="220">
        <f aca="true" t="shared" si="5" ref="P9:P32">IF(B9&gt;B$7,"chyba","")</f>
      </c>
      <c r="Q9" s="220">
        <f aca="true" t="shared" si="6" ref="Q9:Q32">IF(C9&gt;C$7,"chyba","")</f>
      </c>
      <c r="R9" s="220">
        <f aca="true" t="shared" si="7" ref="R9:R32">IF(D9&gt;D$7,"chyba","")</f>
      </c>
      <c r="S9" s="220">
        <f aca="true" t="shared" si="8" ref="S9:S32">IF(E9&gt;E$7,"chyba","")</f>
      </c>
      <c r="T9" s="220">
        <f aca="true" t="shared" si="9" ref="T9:T32">IF(F9&gt;F$7,"chyba","")</f>
      </c>
      <c r="U9" s="220">
        <f aca="true" t="shared" si="10" ref="U9:U32">IF(G9&gt;G$7,"chyba","")</f>
      </c>
      <c r="V9" s="220">
        <f aca="true" t="shared" si="11" ref="V9:V32">IF(H9&gt;H$7,"chyba","")</f>
      </c>
      <c r="W9" s="221">
        <f aca="true" t="shared" si="12" ref="W9:W32">IF(I9&gt;I$7,"chyba","")</f>
      </c>
    </row>
    <row r="10" spans="1:23" ht="15" customHeight="1">
      <c r="A10" s="32">
        <v>3</v>
      </c>
      <c r="B10" s="143">
        <v>0</v>
      </c>
      <c r="C10" s="144">
        <v>0</v>
      </c>
      <c r="D10" s="144">
        <v>0</v>
      </c>
      <c r="E10" s="144">
        <v>0</v>
      </c>
      <c r="F10" s="145">
        <v>0</v>
      </c>
      <c r="G10" s="146">
        <v>0</v>
      </c>
      <c r="H10" s="147">
        <v>0</v>
      </c>
      <c r="I10" s="147">
        <v>0</v>
      </c>
      <c r="J10" s="54">
        <f t="shared" si="0"/>
        <v>0</v>
      </c>
      <c r="K10" s="55">
        <f t="shared" si="1"/>
        <v>0</v>
      </c>
      <c r="L10" s="117">
        <f t="shared" si="2"/>
        <v>0</v>
      </c>
      <c r="M10" s="78">
        <f t="shared" si="3"/>
        <v>0</v>
      </c>
      <c r="N10" s="119"/>
      <c r="O10" s="219">
        <v>3</v>
      </c>
      <c r="P10" s="220">
        <f t="shared" si="5"/>
      </c>
      <c r="Q10" s="220">
        <f t="shared" si="6"/>
      </c>
      <c r="R10" s="220">
        <f t="shared" si="7"/>
      </c>
      <c r="S10" s="220">
        <f t="shared" si="8"/>
      </c>
      <c r="T10" s="220">
        <f t="shared" si="9"/>
      </c>
      <c r="U10" s="220">
        <f t="shared" si="10"/>
      </c>
      <c r="V10" s="220">
        <f t="shared" si="11"/>
      </c>
      <c r="W10" s="221">
        <f t="shared" si="12"/>
      </c>
    </row>
    <row r="11" spans="1:23" ht="15" customHeight="1">
      <c r="A11" s="32">
        <v>4</v>
      </c>
      <c r="B11" s="143">
        <v>1</v>
      </c>
      <c r="C11" s="144">
        <v>1</v>
      </c>
      <c r="D11" s="144">
        <v>2</v>
      </c>
      <c r="E11" s="144">
        <v>1</v>
      </c>
      <c r="F11" s="145">
        <v>1</v>
      </c>
      <c r="G11" s="146">
        <v>0</v>
      </c>
      <c r="H11" s="147">
        <v>1</v>
      </c>
      <c r="I11" s="147">
        <v>0</v>
      </c>
      <c r="J11" s="54">
        <f t="shared" si="0"/>
        <v>6</v>
      </c>
      <c r="K11" s="55">
        <f t="shared" si="1"/>
        <v>1</v>
      </c>
      <c r="L11" s="117">
        <f t="shared" si="2"/>
        <v>7</v>
      </c>
      <c r="M11" s="78">
        <f t="shared" si="3"/>
        <v>2.3773584905660377</v>
      </c>
      <c r="N11" s="119"/>
      <c r="O11" s="219">
        <v>4</v>
      </c>
      <c r="P11" s="220">
        <f t="shared" si="5"/>
      </c>
      <c r="Q11" s="220">
        <f t="shared" si="6"/>
      </c>
      <c r="R11" s="220">
        <f t="shared" si="7"/>
      </c>
      <c r="S11" s="220">
        <f t="shared" si="8"/>
      </c>
      <c r="T11" s="220">
        <f t="shared" si="9"/>
      </c>
      <c r="U11" s="220">
        <f t="shared" si="10"/>
      </c>
      <c r="V11" s="220">
        <f t="shared" si="11"/>
      </c>
      <c r="W11" s="221">
        <f t="shared" si="12"/>
      </c>
    </row>
    <row r="12" spans="1:23" ht="15" customHeight="1">
      <c r="A12" s="32">
        <v>5</v>
      </c>
      <c r="B12" s="143">
        <v>0</v>
      </c>
      <c r="C12" s="144">
        <v>0</v>
      </c>
      <c r="D12" s="144">
        <v>0</v>
      </c>
      <c r="E12" s="144">
        <v>0</v>
      </c>
      <c r="F12" s="145">
        <v>0</v>
      </c>
      <c r="G12" s="146">
        <v>0</v>
      </c>
      <c r="H12" s="147">
        <v>0</v>
      </c>
      <c r="I12" s="147">
        <v>2</v>
      </c>
      <c r="J12" s="54">
        <f t="shared" si="0"/>
        <v>0</v>
      </c>
      <c r="K12" s="55">
        <f t="shared" si="1"/>
        <v>2</v>
      </c>
      <c r="L12" s="117">
        <f t="shared" si="2"/>
        <v>2</v>
      </c>
      <c r="M12" s="78">
        <f t="shared" si="3"/>
        <v>0.6792452830188679</v>
      </c>
      <c r="N12" s="119"/>
      <c r="O12" s="219">
        <v>5</v>
      </c>
      <c r="P12" s="220">
        <f t="shared" si="5"/>
      </c>
      <c r="Q12" s="220">
        <f t="shared" si="6"/>
      </c>
      <c r="R12" s="220">
        <f t="shared" si="7"/>
      </c>
      <c r="S12" s="220">
        <f t="shared" si="8"/>
      </c>
      <c r="T12" s="220">
        <f t="shared" si="9"/>
      </c>
      <c r="U12" s="220">
        <f t="shared" si="10"/>
      </c>
      <c r="V12" s="220">
        <f t="shared" si="11"/>
      </c>
      <c r="W12" s="221">
        <f t="shared" si="12"/>
      </c>
    </row>
    <row r="13" spans="1:23" ht="15" customHeight="1">
      <c r="A13" s="32">
        <v>6</v>
      </c>
      <c r="B13" s="143">
        <v>0</v>
      </c>
      <c r="C13" s="144">
        <v>0</v>
      </c>
      <c r="D13" s="144">
        <v>0</v>
      </c>
      <c r="E13" s="144">
        <v>0</v>
      </c>
      <c r="F13" s="145">
        <v>0</v>
      </c>
      <c r="G13" s="146">
        <v>0</v>
      </c>
      <c r="H13" s="147">
        <v>0</v>
      </c>
      <c r="I13" s="147">
        <v>0</v>
      </c>
      <c r="J13" s="54">
        <f t="shared" si="0"/>
        <v>0</v>
      </c>
      <c r="K13" s="55">
        <f t="shared" si="1"/>
        <v>0</v>
      </c>
      <c r="L13" s="117">
        <f t="shared" si="2"/>
        <v>0</v>
      </c>
      <c r="M13" s="78">
        <f t="shared" si="3"/>
        <v>0</v>
      </c>
      <c r="N13" s="119"/>
      <c r="O13" s="219">
        <v>6</v>
      </c>
      <c r="P13" s="220">
        <f t="shared" si="5"/>
      </c>
      <c r="Q13" s="220">
        <f t="shared" si="6"/>
      </c>
      <c r="R13" s="220">
        <f t="shared" si="7"/>
      </c>
      <c r="S13" s="220">
        <f t="shared" si="8"/>
      </c>
      <c r="T13" s="220">
        <f t="shared" si="9"/>
      </c>
      <c r="U13" s="220">
        <f t="shared" si="10"/>
      </c>
      <c r="V13" s="220">
        <f t="shared" si="11"/>
      </c>
      <c r="W13" s="221">
        <f t="shared" si="12"/>
      </c>
    </row>
    <row r="14" spans="1:23" ht="15" customHeight="1">
      <c r="A14" s="32">
        <v>7</v>
      </c>
      <c r="B14" s="143">
        <v>2</v>
      </c>
      <c r="C14" s="144">
        <v>0</v>
      </c>
      <c r="D14" s="144">
        <v>0</v>
      </c>
      <c r="E14" s="144">
        <v>4</v>
      </c>
      <c r="F14" s="145">
        <v>0</v>
      </c>
      <c r="G14" s="146">
        <v>1</v>
      </c>
      <c r="H14" s="147">
        <v>0</v>
      </c>
      <c r="I14" s="147">
        <v>2</v>
      </c>
      <c r="J14" s="54">
        <f t="shared" si="0"/>
        <v>6</v>
      </c>
      <c r="K14" s="55">
        <f t="shared" si="1"/>
        <v>3</v>
      </c>
      <c r="L14" s="117">
        <f t="shared" si="2"/>
        <v>9</v>
      </c>
      <c r="M14" s="78">
        <f t="shared" si="3"/>
        <v>3.056603773584906</v>
      </c>
      <c r="N14" s="119"/>
      <c r="O14" s="219">
        <v>7</v>
      </c>
      <c r="P14" s="220">
        <f t="shared" si="5"/>
      </c>
      <c r="Q14" s="220">
        <f t="shared" si="6"/>
      </c>
      <c r="R14" s="220">
        <f t="shared" si="7"/>
      </c>
      <c r="S14" s="220">
        <f t="shared" si="8"/>
      </c>
      <c r="T14" s="220">
        <f t="shared" si="9"/>
      </c>
      <c r="U14" s="220">
        <f t="shared" si="10"/>
      </c>
      <c r="V14" s="220">
        <f t="shared" si="11"/>
      </c>
      <c r="W14" s="221">
        <f t="shared" si="12"/>
      </c>
    </row>
    <row r="15" spans="1:23" ht="15" customHeight="1">
      <c r="A15" s="32">
        <v>8</v>
      </c>
      <c r="B15" s="143">
        <v>1</v>
      </c>
      <c r="C15" s="144">
        <v>2</v>
      </c>
      <c r="D15" s="144">
        <v>1</v>
      </c>
      <c r="E15" s="144">
        <v>3</v>
      </c>
      <c r="F15" s="145">
        <v>4</v>
      </c>
      <c r="G15" s="146">
        <v>1</v>
      </c>
      <c r="H15" s="147">
        <v>2</v>
      </c>
      <c r="I15" s="147">
        <v>6</v>
      </c>
      <c r="J15" s="54">
        <f t="shared" si="0"/>
        <v>11</v>
      </c>
      <c r="K15" s="55">
        <f t="shared" si="1"/>
        <v>9</v>
      </c>
      <c r="L15" s="117">
        <f t="shared" si="2"/>
        <v>20</v>
      </c>
      <c r="M15" s="78">
        <f t="shared" si="3"/>
        <v>6.7924528301886795</v>
      </c>
      <c r="N15" s="119"/>
      <c r="O15" s="219">
        <v>8</v>
      </c>
      <c r="P15" s="220">
        <f t="shared" si="5"/>
      </c>
      <c r="Q15" s="220">
        <f t="shared" si="6"/>
      </c>
      <c r="R15" s="220">
        <f t="shared" si="7"/>
      </c>
      <c r="S15" s="220">
        <f t="shared" si="8"/>
      </c>
      <c r="T15" s="220">
        <f t="shared" si="9"/>
      </c>
      <c r="U15" s="220">
        <f t="shared" si="10"/>
      </c>
      <c r="V15" s="220">
        <f t="shared" si="11"/>
      </c>
      <c r="W15" s="221">
        <f t="shared" si="12"/>
      </c>
    </row>
    <row r="16" spans="1:23" ht="15" customHeight="1">
      <c r="A16" s="32">
        <v>9</v>
      </c>
      <c r="B16" s="143"/>
      <c r="C16" s="144"/>
      <c r="D16" s="144"/>
      <c r="E16" s="144"/>
      <c r="F16" s="145"/>
      <c r="G16" s="146"/>
      <c r="H16" s="147"/>
      <c r="I16" s="147"/>
      <c r="J16" s="54">
        <f>SUM(B16:F16)</f>
        <v>0</v>
      </c>
      <c r="K16" s="55">
        <f>SUM(G16:I16)</f>
        <v>0</v>
      </c>
      <c r="L16" s="117">
        <f>SUM(B16:I16)</f>
        <v>0</v>
      </c>
      <c r="M16" s="78">
        <f t="shared" si="3"/>
        <v>0</v>
      </c>
      <c r="N16" s="119"/>
      <c r="O16" s="219">
        <v>9</v>
      </c>
      <c r="P16" s="220">
        <f aca="true" t="shared" si="13" ref="P16:W16">IF(B16&gt;B$7,"chyba","")</f>
      </c>
      <c r="Q16" s="220">
        <f t="shared" si="13"/>
      </c>
      <c r="R16" s="220">
        <f t="shared" si="13"/>
      </c>
      <c r="S16" s="220">
        <f t="shared" si="13"/>
      </c>
      <c r="T16" s="220">
        <f t="shared" si="13"/>
      </c>
      <c r="U16" s="220">
        <f t="shared" si="13"/>
      </c>
      <c r="V16" s="220">
        <f t="shared" si="13"/>
      </c>
      <c r="W16" s="221">
        <f t="shared" si="13"/>
      </c>
    </row>
    <row r="17" spans="1:23" ht="15" customHeight="1">
      <c r="A17" s="32">
        <v>10</v>
      </c>
      <c r="B17" s="143">
        <v>0</v>
      </c>
      <c r="C17" s="144">
        <v>0</v>
      </c>
      <c r="D17" s="144">
        <v>0</v>
      </c>
      <c r="E17" s="144">
        <v>0</v>
      </c>
      <c r="F17" s="145">
        <v>0</v>
      </c>
      <c r="G17" s="146">
        <v>0</v>
      </c>
      <c r="H17" s="147">
        <v>0</v>
      </c>
      <c r="I17" s="147">
        <v>1</v>
      </c>
      <c r="J17" s="54">
        <f t="shared" si="0"/>
        <v>0</v>
      </c>
      <c r="K17" s="55">
        <f t="shared" si="1"/>
        <v>1</v>
      </c>
      <c r="L17" s="117">
        <f t="shared" si="2"/>
        <v>1</v>
      </c>
      <c r="M17" s="78">
        <f t="shared" si="3"/>
        <v>0.33962264150943394</v>
      </c>
      <c r="N17" s="119"/>
      <c r="O17" s="219">
        <v>10</v>
      </c>
      <c r="P17" s="220">
        <f t="shared" si="5"/>
      </c>
      <c r="Q17" s="220">
        <f t="shared" si="6"/>
      </c>
      <c r="R17" s="220">
        <f t="shared" si="7"/>
      </c>
      <c r="S17" s="220">
        <f t="shared" si="8"/>
      </c>
      <c r="T17" s="220">
        <f t="shared" si="9"/>
      </c>
      <c r="U17" s="220">
        <f t="shared" si="10"/>
      </c>
      <c r="V17" s="220">
        <f t="shared" si="11"/>
      </c>
      <c r="W17" s="221">
        <f t="shared" si="12"/>
      </c>
    </row>
    <row r="18" spans="1:23" ht="15" customHeight="1">
      <c r="A18" s="32">
        <v>11</v>
      </c>
      <c r="B18" s="143">
        <v>0</v>
      </c>
      <c r="C18" s="144">
        <v>0</v>
      </c>
      <c r="D18" s="144">
        <v>0</v>
      </c>
      <c r="E18" s="144">
        <v>2</v>
      </c>
      <c r="F18" s="145">
        <v>0</v>
      </c>
      <c r="G18" s="146">
        <v>0</v>
      </c>
      <c r="H18" s="147">
        <v>0</v>
      </c>
      <c r="I18" s="147">
        <v>0</v>
      </c>
      <c r="J18" s="54">
        <f t="shared" si="0"/>
        <v>2</v>
      </c>
      <c r="K18" s="55">
        <f t="shared" si="1"/>
        <v>0</v>
      </c>
      <c r="L18" s="117">
        <f t="shared" si="2"/>
        <v>2</v>
      </c>
      <c r="M18" s="78">
        <f t="shared" si="3"/>
        <v>0.6792452830188679</v>
      </c>
      <c r="N18" s="119"/>
      <c r="O18" s="219">
        <v>11</v>
      </c>
      <c r="P18" s="220">
        <f t="shared" si="5"/>
      </c>
      <c r="Q18" s="220">
        <f t="shared" si="6"/>
      </c>
      <c r="R18" s="220">
        <f t="shared" si="7"/>
      </c>
      <c r="S18" s="220">
        <f t="shared" si="8"/>
      </c>
      <c r="T18" s="220">
        <f t="shared" si="9"/>
      </c>
      <c r="U18" s="220">
        <f t="shared" si="10"/>
      </c>
      <c r="V18" s="220">
        <f t="shared" si="11"/>
      </c>
      <c r="W18" s="221">
        <f t="shared" si="12"/>
      </c>
    </row>
    <row r="19" spans="1:23" ht="15" customHeight="1">
      <c r="A19" s="32">
        <v>12</v>
      </c>
      <c r="B19" s="143">
        <v>0</v>
      </c>
      <c r="C19" s="144">
        <v>0</v>
      </c>
      <c r="D19" s="144">
        <v>0</v>
      </c>
      <c r="E19" s="144">
        <v>0</v>
      </c>
      <c r="F19" s="145">
        <v>0</v>
      </c>
      <c r="G19" s="146">
        <v>0</v>
      </c>
      <c r="H19" s="147">
        <v>0</v>
      </c>
      <c r="I19" s="147">
        <v>2</v>
      </c>
      <c r="J19" s="54">
        <f t="shared" si="0"/>
        <v>0</v>
      </c>
      <c r="K19" s="55">
        <f t="shared" si="1"/>
        <v>2</v>
      </c>
      <c r="L19" s="117">
        <f t="shared" si="2"/>
        <v>2</v>
      </c>
      <c r="M19" s="78">
        <f t="shared" si="3"/>
        <v>0.6792452830188679</v>
      </c>
      <c r="N19" s="119"/>
      <c r="O19" s="219">
        <v>12</v>
      </c>
      <c r="P19" s="220">
        <f t="shared" si="5"/>
      </c>
      <c r="Q19" s="220">
        <f t="shared" si="6"/>
      </c>
      <c r="R19" s="220">
        <f t="shared" si="7"/>
      </c>
      <c r="S19" s="220">
        <f t="shared" si="8"/>
      </c>
      <c r="T19" s="220">
        <f t="shared" si="9"/>
      </c>
      <c r="U19" s="220">
        <f t="shared" si="10"/>
      </c>
      <c r="V19" s="220">
        <f t="shared" si="11"/>
      </c>
      <c r="W19" s="221">
        <f t="shared" si="12"/>
      </c>
    </row>
    <row r="20" spans="1:23" ht="15" customHeight="1">
      <c r="A20" s="32">
        <v>13</v>
      </c>
      <c r="B20" s="143">
        <v>0</v>
      </c>
      <c r="C20" s="144">
        <v>0</v>
      </c>
      <c r="D20" s="144">
        <v>0</v>
      </c>
      <c r="E20" s="144">
        <v>2</v>
      </c>
      <c r="F20" s="145">
        <v>0</v>
      </c>
      <c r="G20" s="146">
        <v>0</v>
      </c>
      <c r="H20" s="147">
        <v>0</v>
      </c>
      <c r="I20" s="147">
        <v>0</v>
      </c>
      <c r="J20" s="54">
        <f t="shared" si="0"/>
        <v>2</v>
      </c>
      <c r="K20" s="55">
        <f t="shared" si="1"/>
        <v>0</v>
      </c>
      <c r="L20" s="117">
        <f t="shared" si="2"/>
        <v>2</v>
      </c>
      <c r="M20" s="78">
        <f t="shared" si="3"/>
        <v>0.6792452830188679</v>
      </c>
      <c r="N20" s="119"/>
      <c r="O20" s="219">
        <v>13</v>
      </c>
      <c r="P20" s="220">
        <f t="shared" si="5"/>
      </c>
      <c r="Q20" s="220">
        <f t="shared" si="6"/>
      </c>
      <c r="R20" s="220">
        <f t="shared" si="7"/>
      </c>
      <c r="S20" s="220">
        <f t="shared" si="8"/>
      </c>
      <c r="T20" s="220">
        <f t="shared" si="9"/>
      </c>
      <c r="U20" s="220">
        <f t="shared" si="10"/>
      </c>
      <c r="V20" s="220">
        <f t="shared" si="11"/>
      </c>
      <c r="W20" s="221">
        <f t="shared" si="12"/>
      </c>
    </row>
    <row r="21" spans="1:23" ht="15" customHeight="1">
      <c r="A21" s="32">
        <v>14</v>
      </c>
      <c r="B21" s="143">
        <v>0</v>
      </c>
      <c r="C21" s="144">
        <v>0</v>
      </c>
      <c r="D21" s="144">
        <v>0</v>
      </c>
      <c r="E21" s="144">
        <v>0</v>
      </c>
      <c r="F21" s="145">
        <v>0</v>
      </c>
      <c r="G21" s="146">
        <v>3</v>
      </c>
      <c r="H21" s="147">
        <v>2</v>
      </c>
      <c r="I21" s="147">
        <v>0</v>
      </c>
      <c r="J21" s="54">
        <f t="shared" si="0"/>
        <v>0</v>
      </c>
      <c r="K21" s="55">
        <f t="shared" si="1"/>
        <v>5</v>
      </c>
      <c r="L21" s="117">
        <f t="shared" si="2"/>
        <v>5</v>
      </c>
      <c r="M21" s="78">
        <f t="shared" si="3"/>
        <v>1.6981132075471699</v>
      </c>
      <c r="N21" s="119"/>
      <c r="O21" s="219">
        <v>14</v>
      </c>
      <c r="P21" s="220">
        <f t="shared" si="5"/>
      </c>
      <c r="Q21" s="220">
        <f t="shared" si="6"/>
      </c>
      <c r="R21" s="220">
        <f t="shared" si="7"/>
      </c>
      <c r="S21" s="220">
        <f t="shared" si="8"/>
      </c>
      <c r="T21" s="220">
        <f t="shared" si="9"/>
      </c>
      <c r="U21" s="220">
        <f t="shared" si="10"/>
      </c>
      <c r="V21" s="220">
        <f t="shared" si="11"/>
      </c>
      <c r="W21" s="221">
        <f t="shared" si="12"/>
      </c>
    </row>
    <row r="22" spans="1:23" ht="15" customHeight="1">
      <c r="A22" s="32">
        <v>15</v>
      </c>
      <c r="B22" s="143">
        <v>1</v>
      </c>
      <c r="C22" s="144">
        <v>0</v>
      </c>
      <c r="D22" s="144">
        <v>1</v>
      </c>
      <c r="E22" s="144">
        <v>1</v>
      </c>
      <c r="F22" s="145">
        <v>0</v>
      </c>
      <c r="G22" s="146">
        <v>0</v>
      </c>
      <c r="H22" s="147">
        <v>0</v>
      </c>
      <c r="I22" s="147">
        <v>1</v>
      </c>
      <c r="J22" s="54">
        <f t="shared" si="0"/>
        <v>3</v>
      </c>
      <c r="K22" s="55">
        <f t="shared" si="1"/>
        <v>1</v>
      </c>
      <c r="L22" s="117">
        <f t="shared" si="2"/>
        <v>4</v>
      </c>
      <c r="M22" s="78">
        <f t="shared" si="3"/>
        <v>1.3584905660377358</v>
      </c>
      <c r="N22" s="119"/>
      <c r="O22" s="219">
        <v>15</v>
      </c>
      <c r="P22" s="220">
        <f t="shared" si="5"/>
      </c>
      <c r="Q22" s="220">
        <f t="shared" si="6"/>
      </c>
      <c r="R22" s="220">
        <f t="shared" si="7"/>
      </c>
      <c r="S22" s="220">
        <f t="shared" si="8"/>
      </c>
      <c r="T22" s="220">
        <f t="shared" si="9"/>
      </c>
      <c r="U22" s="220">
        <f t="shared" si="10"/>
      </c>
      <c r="V22" s="220">
        <f t="shared" si="11"/>
      </c>
      <c r="W22" s="221">
        <f t="shared" si="12"/>
      </c>
    </row>
    <row r="23" spans="1:23" ht="15" customHeight="1">
      <c r="A23" s="32">
        <v>16</v>
      </c>
      <c r="B23" s="143">
        <v>2</v>
      </c>
      <c r="C23" s="144">
        <v>0</v>
      </c>
      <c r="D23" s="144">
        <v>1</v>
      </c>
      <c r="E23" s="144">
        <v>3</v>
      </c>
      <c r="F23" s="145">
        <v>0</v>
      </c>
      <c r="G23" s="146">
        <v>3</v>
      </c>
      <c r="H23" s="147">
        <v>2</v>
      </c>
      <c r="I23" s="147">
        <v>0</v>
      </c>
      <c r="J23" s="54">
        <f aca="true" t="shared" si="14" ref="J23:J32">SUM(B23:F23)</f>
        <v>6</v>
      </c>
      <c r="K23" s="55">
        <f aca="true" t="shared" si="15" ref="K23:K32">SUM(G23:I23)</f>
        <v>5</v>
      </c>
      <c r="L23" s="117">
        <f aca="true" t="shared" si="16" ref="L23:L32">SUM(B23:I23)</f>
        <v>11</v>
      </c>
      <c r="M23" s="78">
        <f t="shared" si="3"/>
        <v>3.7358490566037736</v>
      </c>
      <c r="N23" s="119"/>
      <c r="O23" s="219">
        <v>16</v>
      </c>
      <c r="P23" s="220">
        <f t="shared" si="5"/>
      </c>
      <c r="Q23" s="220">
        <f t="shared" si="6"/>
      </c>
      <c r="R23" s="220">
        <f t="shared" si="7"/>
      </c>
      <c r="S23" s="220">
        <f t="shared" si="8"/>
      </c>
      <c r="T23" s="220">
        <f t="shared" si="9"/>
      </c>
      <c r="U23" s="220">
        <f t="shared" si="10"/>
      </c>
      <c r="V23" s="220">
        <f t="shared" si="11"/>
      </c>
      <c r="W23" s="221">
        <f t="shared" si="12"/>
      </c>
    </row>
    <row r="24" spans="1:23" ht="15" customHeight="1">
      <c r="A24" s="32">
        <v>17</v>
      </c>
      <c r="B24" s="143"/>
      <c r="C24" s="144"/>
      <c r="D24" s="144"/>
      <c r="E24" s="144"/>
      <c r="F24" s="145"/>
      <c r="G24" s="146"/>
      <c r="H24" s="147"/>
      <c r="I24" s="147"/>
      <c r="J24" s="54">
        <f>SUM(B24:F24)</f>
        <v>0</v>
      </c>
      <c r="K24" s="55">
        <f>SUM(G24:I24)</f>
        <v>0</v>
      </c>
      <c r="L24" s="117">
        <f>SUM(B24:I24)</f>
        <v>0</v>
      </c>
      <c r="M24" s="78">
        <f t="shared" si="3"/>
        <v>0</v>
      </c>
      <c r="N24" s="119"/>
      <c r="O24" s="219">
        <v>17</v>
      </c>
      <c r="P24" s="220">
        <f aca="true" t="shared" si="17" ref="P24:W25">IF(B24&gt;B$7,"chyba","")</f>
      </c>
      <c r="Q24" s="220">
        <f t="shared" si="17"/>
      </c>
      <c r="R24" s="220">
        <f t="shared" si="17"/>
      </c>
      <c r="S24" s="220">
        <f t="shared" si="17"/>
      </c>
      <c r="T24" s="220">
        <f t="shared" si="17"/>
      </c>
      <c r="U24" s="220">
        <f t="shared" si="17"/>
      </c>
      <c r="V24" s="220">
        <f t="shared" si="17"/>
      </c>
      <c r="W24" s="221">
        <f t="shared" si="17"/>
      </c>
    </row>
    <row r="25" spans="1:23" ht="15" customHeight="1">
      <c r="A25" s="32">
        <v>18</v>
      </c>
      <c r="B25" s="143"/>
      <c r="C25" s="144"/>
      <c r="D25" s="144"/>
      <c r="E25" s="144"/>
      <c r="F25" s="145"/>
      <c r="G25" s="146"/>
      <c r="H25" s="147"/>
      <c r="I25" s="147"/>
      <c r="J25" s="54">
        <f>SUM(B25:F25)</f>
        <v>0</v>
      </c>
      <c r="K25" s="55">
        <f>SUM(G25:I25)</f>
        <v>0</v>
      </c>
      <c r="L25" s="117">
        <f>SUM(B25:I25)</f>
        <v>0</v>
      </c>
      <c r="M25" s="78">
        <f t="shared" si="3"/>
        <v>0</v>
      </c>
      <c r="N25" s="119"/>
      <c r="O25" s="219">
        <v>18</v>
      </c>
      <c r="P25" s="220">
        <f t="shared" si="17"/>
      </c>
      <c r="Q25" s="220">
        <f t="shared" si="17"/>
      </c>
      <c r="R25" s="220">
        <f t="shared" si="17"/>
      </c>
      <c r="S25" s="220">
        <f t="shared" si="17"/>
      </c>
      <c r="T25" s="220">
        <f t="shared" si="17"/>
      </c>
      <c r="U25" s="220">
        <f t="shared" si="17"/>
      </c>
      <c r="V25" s="220">
        <f t="shared" si="17"/>
      </c>
      <c r="W25" s="221">
        <f t="shared" si="17"/>
      </c>
    </row>
    <row r="26" spans="1:23" ht="15" customHeight="1">
      <c r="A26" s="32">
        <v>19</v>
      </c>
      <c r="B26" s="143">
        <v>0</v>
      </c>
      <c r="C26" s="144">
        <v>0</v>
      </c>
      <c r="D26" s="144">
        <v>1</v>
      </c>
      <c r="E26" s="144">
        <v>0</v>
      </c>
      <c r="F26" s="145">
        <v>0</v>
      </c>
      <c r="G26" s="146">
        <v>0</v>
      </c>
      <c r="H26" s="147">
        <v>0</v>
      </c>
      <c r="I26" s="147">
        <v>1</v>
      </c>
      <c r="J26" s="54">
        <f t="shared" si="14"/>
        <v>1</v>
      </c>
      <c r="K26" s="55">
        <f t="shared" si="15"/>
        <v>1</v>
      </c>
      <c r="L26" s="117">
        <f t="shared" si="16"/>
        <v>2</v>
      </c>
      <c r="M26" s="78">
        <f t="shared" si="3"/>
        <v>0.6792452830188679</v>
      </c>
      <c r="N26" s="119"/>
      <c r="O26" s="219">
        <v>19</v>
      </c>
      <c r="P26" s="220">
        <f t="shared" si="5"/>
      </c>
      <c r="Q26" s="220">
        <f t="shared" si="6"/>
      </c>
      <c r="R26" s="220">
        <f t="shared" si="7"/>
      </c>
      <c r="S26" s="220">
        <f t="shared" si="8"/>
      </c>
      <c r="T26" s="220">
        <f t="shared" si="9"/>
      </c>
      <c r="U26" s="220">
        <f t="shared" si="10"/>
      </c>
      <c r="V26" s="220">
        <f t="shared" si="11"/>
      </c>
      <c r="W26" s="221">
        <f t="shared" si="12"/>
      </c>
    </row>
    <row r="27" spans="1:23" ht="15" customHeight="1">
      <c r="A27" s="32">
        <v>20</v>
      </c>
      <c r="B27" s="143">
        <v>0</v>
      </c>
      <c r="C27" s="144">
        <v>0</v>
      </c>
      <c r="D27" s="144">
        <v>0</v>
      </c>
      <c r="E27" s="144">
        <v>0</v>
      </c>
      <c r="F27" s="145">
        <v>0</v>
      </c>
      <c r="G27" s="146">
        <v>0</v>
      </c>
      <c r="H27" s="147">
        <v>0</v>
      </c>
      <c r="I27" s="147">
        <v>4</v>
      </c>
      <c r="J27" s="54">
        <f t="shared" si="14"/>
        <v>0</v>
      </c>
      <c r="K27" s="55">
        <f t="shared" si="15"/>
        <v>4</v>
      </c>
      <c r="L27" s="117">
        <f t="shared" si="16"/>
        <v>4</v>
      </c>
      <c r="M27" s="78">
        <f t="shared" si="3"/>
        <v>1.3584905660377358</v>
      </c>
      <c r="N27" s="119"/>
      <c r="O27" s="219">
        <v>20</v>
      </c>
      <c r="P27" s="220">
        <f t="shared" si="5"/>
      </c>
      <c r="Q27" s="220">
        <f t="shared" si="6"/>
      </c>
      <c r="R27" s="220">
        <f t="shared" si="7"/>
      </c>
      <c r="S27" s="220">
        <f t="shared" si="8"/>
      </c>
      <c r="T27" s="220">
        <f t="shared" si="9"/>
      </c>
      <c r="U27" s="220">
        <f t="shared" si="10"/>
      </c>
      <c r="V27" s="220">
        <f t="shared" si="11"/>
      </c>
      <c r="W27" s="221">
        <f t="shared" si="12"/>
      </c>
    </row>
    <row r="28" spans="1:23" ht="15" customHeight="1">
      <c r="A28" s="32">
        <v>21</v>
      </c>
      <c r="B28" s="143"/>
      <c r="C28" s="144"/>
      <c r="D28" s="144"/>
      <c r="E28" s="144"/>
      <c r="F28" s="145"/>
      <c r="G28" s="146"/>
      <c r="H28" s="147"/>
      <c r="I28" s="147"/>
      <c r="J28" s="54">
        <f t="shared" si="14"/>
        <v>0</v>
      </c>
      <c r="K28" s="55">
        <f t="shared" si="15"/>
        <v>0</v>
      </c>
      <c r="L28" s="117">
        <f t="shared" si="16"/>
        <v>0</v>
      </c>
      <c r="M28" s="78">
        <f t="shared" si="3"/>
        <v>0</v>
      </c>
      <c r="N28" s="119"/>
      <c r="O28" s="219">
        <v>21</v>
      </c>
      <c r="P28" s="220">
        <f t="shared" si="5"/>
      </c>
      <c r="Q28" s="220">
        <f t="shared" si="6"/>
      </c>
      <c r="R28" s="220">
        <f t="shared" si="7"/>
      </c>
      <c r="S28" s="220">
        <f t="shared" si="8"/>
      </c>
      <c r="T28" s="220">
        <f t="shared" si="9"/>
      </c>
      <c r="U28" s="220">
        <f t="shared" si="10"/>
      </c>
      <c r="V28" s="220">
        <f t="shared" si="11"/>
      </c>
      <c r="W28" s="221">
        <f t="shared" si="12"/>
      </c>
    </row>
    <row r="29" spans="1:23" ht="15" customHeight="1">
      <c r="A29" s="32">
        <v>22</v>
      </c>
      <c r="B29" s="143"/>
      <c r="C29" s="144"/>
      <c r="D29" s="144"/>
      <c r="E29" s="144"/>
      <c r="F29" s="145"/>
      <c r="G29" s="146"/>
      <c r="H29" s="147"/>
      <c r="I29" s="147"/>
      <c r="J29" s="54">
        <f t="shared" si="14"/>
        <v>0</v>
      </c>
      <c r="K29" s="55">
        <f t="shared" si="15"/>
        <v>0</v>
      </c>
      <c r="L29" s="117">
        <f t="shared" si="16"/>
        <v>0</v>
      </c>
      <c r="M29" s="78">
        <f t="shared" si="3"/>
        <v>0</v>
      </c>
      <c r="N29" s="119"/>
      <c r="O29" s="219">
        <v>22</v>
      </c>
      <c r="P29" s="220">
        <f t="shared" si="5"/>
      </c>
      <c r="Q29" s="220">
        <f t="shared" si="6"/>
      </c>
      <c r="R29" s="220">
        <f t="shared" si="7"/>
      </c>
      <c r="S29" s="220">
        <f t="shared" si="8"/>
      </c>
      <c r="T29" s="220">
        <f t="shared" si="9"/>
      </c>
      <c r="U29" s="220">
        <f t="shared" si="10"/>
      </c>
      <c r="V29" s="220">
        <f t="shared" si="11"/>
      </c>
      <c r="W29" s="221">
        <f t="shared" si="12"/>
      </c>
    </row>
    <row r="30" spans="1:23" ht="15" customHeight="1">
      <c r="A30" s="32">
        <v>23</v>
      </c>
      <c r="B30" s="143"/>
      <c r="C30" s="144"/>
      <c r="D30" s="144"/>
      <c r="E30" s="144"/>
      <c r="F30" s="145"/>
      <c r="G30" s="146"/>
      <c r="H30" s="147"/>
      <c r="I30" s="147"/>
      <c r="J30" s="54">
        <f t="shared" si="14"/>
        <v>0</v>
      </c>
      <c r="K30" s="55">
        <f t="shared" si="15"/>
        <v>0</v>
      </c>
      <c r="L30" s="117">
        <f t="shared" si="16"/>
        <v>0</v>
      </c>
      <c r="M30" s="78">
        <f t="shared" si="3"/>
        <v>0</v>
      </c>
      <c r="N30" s="119"/>
      <c r="O30" s="219">
        <v>23</v>
      </c>
      <c r="P30" s="220">
        <f t="shared" si="5"/>
      </c>
      <c r="Q30" s="220">
        <f t="shared" si="6"/>
      </c>
      <c r="R30" s="220">
        <f t="shared" si="7"/>
      </c>
      <c r="S30" s="220">
        <f t="shared" si="8"/>
      </c>
      <c r="T30" s="220">
        <f t="shared" si="9"/>
      </c>
      <c r="U30" s="220">
        <f t="shared" si="10"/>
      </c>
      <c r="V30" s="220">
        <f t="shared" si="11"/>
      </c>
      <c r="W30" s="221">
        <f t="shared" si="12"/>
      </c>
    </row>
    <row r="31" spans="1:23" ht="15" customHeight="1">
      <c r="A31" s="32">
        <v>24</v>
      </c>
      <c r="B31" s="148"/>
      <c r="C31" s="149"/>
      <c r="D31" s="149"/>
      <c r="E31" s="149"/>
      <c r="F31" s="150"/>
      <c r="G31" s="151"/>
      <c r="H31" s="152"/>
      <c r="I31" s="147"/>
      <c r="J31" s="54">
        <f t="shared" si="14"/>
        <v>0</v>
      </c>
      <c r="K31" s="55">
        <f t="shared" si="15"/>
        <v>0</v>
      </c>
      <c r="L31" s="117">
        <f t="shared" si="16"/>
        <v>0</v>
      </c>
      <c r="M31" s="78">
        <f t="shared" si="3"/>
        <v>0</v>
      </c>
      <c r="N31" s="119"/>
      <c r="O31" s="219">
        <v>24</v>
      </c>
      <c r="P31" s="220">
        <f t="shared" si="5"/>
      </c>
      <c r="Q31" s="220">
        <f t="shared" si="6"/>
      </c>
      <c r="R31" s="220">
        <f t="shared" si="7"/>
      </c>
      <c r="S31" s="220">
        <f t="shared" si="8"/>
      </c>
      <c r="T31" s="220">
        <f t="shared" si="9"/>
      </c>
      <c r="U31" s="220">
        <f t="shared" si="10"/>
      </c>
      <c r="V31" s="220">
        <f t="shared" si="11"/>
      </c>
      <c r="W31" s="221">
        <f t="shared" si="12"/>
      </c>
    </row>
    <row r="32" spans="1:23" ht="15" customHeight="1" thickBot="1">
      <c r="A32" s="34">
        <v>25</v>
      </c>
      <c r="B32" s="153"/>
      <c r="C32" s="154"/>
      <c r="D32" s="154"/>
      <c r="E32" s="154"/>
      <c r="F32" s="155"/>
      <c r="G32" s="156"/>
      <c r="H32" s="157"/>
      <c r="I32" s="157"/>
      <c r="J32" s="50">
        <f t="shared" si="14"/>
        <v>0</v>
      </c>
      <c r="K32" s="51">
        <f t="shared" si="15"/>
        <v>0</v>
      </c>
      <c r="L32" s="115">
        <f t="shared" si="16"/>
        <v>0</v>
      </c>
      <c r="M32" s="79">
        <f t="shared" si="3"/>
        <v>0</v>
      </c>
      <c r="N32" s="120"/>
      <c r="O32" s="222">
        <v>25</v>
      </c>
      <c r="P32" s="223">
        <f t="shared" si="5"/>
      </c>
      <c r="Q32" s="223">
        <f t="shared" si="6"/>
      </c>
      <c r="R32" s="223">
        <f t="shared" si="7"/>
      </c>
      <c r="S32" s="223">
        <f t="shared" si="8"/>
      </c>
      <c r="T32" s="223">
        <f t="shared" si="9"/>
      </c>
      <c r="U32" s="223">
        <f t="shared" si="10"/>
      </c>
      <c r="V32" s="223">
        <f t="shared" si="11"/>
      </c>
      <c r="W32" s="224">
        <f t="shared" si="12"/>
      </c>
    </row>
    <row r="33" spans="1:15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13"/>
      <c r="M33" s="14"/>
      <c r="N33" s="14"/>
      <c r="O33" s="14"/>
    </row>
    <row r="34" spans="1:15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13"/>
      <c r="M34" s="14"/>
      <c r="N34" s="14"/>
      <c r="O34" s="14"/>
    </row>
    <row r="35" spans="1:15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13"/>
      <c r="M35" s="14"/>
      <c r="N35" s="14"/>
      <c r="O35" s="14"/>
    </row>
    <row r="36" spans="1:19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13"/>
      <c r="M36" s="14"/>
      <c r="N36" s="14"/>
      <c r="O36" s="14"/>
      <c r="S36" t="s">
        <v>73</v>
      </c>
    </row>
    <row r="37" spans="1:15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</sheetData>
  <sheetProtection/>
  <mergeCells count="2">
    <mergeCell ref="B5:L5"/>
    <mergeCell ref="P5:W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L37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4.00390625" style="0" customWidth="1"/>
    <col min="2" max="16" width="4.25390625" style="81" customWidth="1"/>
    <col min="17" max="20" width="5.75390625" style="0" customWidth="1"/>
    <col min="21" max="21" width="6.625" style="0" customWidth="1"/>
    <col min="22" max="22" width="1.75390625" style="0" customWidth="1"/>
    <col min="23" max="23" width="4.00390625" style="0" customWidth="1"/>
    <col min="24" max="38" width="4.25390625" style="0" customWidth="1"/>
  </cols>
  <sheetData>
    <row r="3" ht="20.25">
      <c r="A3" s="1" t="s">
        <v>60</v>
      </c>
    </row>
    <row r="4" ht="18.75" thickBot="1">
      <c r="A4" s="4"/>
    </row>
    <row r="5" spans="1:38" ht="16.5" thickBot="1">
      <c r="A5" s="389" t="s">
        <v>46</v>
      </c>
      <c r="B5" s="387" t="s">
        <v>59</v>
      </c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73"/>
      <c r="R5" s="373"/>
      <c r="S5" s="373"/>
      <c r="T5" s="374"/>
      <c r="U5" s="57"/>
      <c r="X5" s="392" t="s">
        <v>84</v>
      </c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4"/>
    </row>
    <row r="6" spans="1:38" ht="13.5" thickBot="1">
      <c r="A6" s="390"/>
      <c r="B6" s="82" t="s">
        <v>35</v>
      </c>
      <c r="C6" s="83" t="s">
        <v>36</v>
      </c>
      <c r="D6" s="83" t="s">
        <v>37</v>
      </c>
      <c r="E6" s="83" t="s">
        <v>38</v>
      </c>
      <c r="F6" s="84" t="s">
        <v>39</v>
      </c>
      <c r="G6" s="82" t="s">
        <v>41</v>
      </c>
      <c r="H6" s="83" t="s">
        <v>42</v>
      </c>
      <c r="I6" s="83" t="s">
        <v>43</v>
      </c>
      <c r="J6" s="83" t="s">
        <v>47</v>
      </c>
      <c r="K6" s="84" t="s">
        <v>48</v>
      </c>
      <c r="L6" s="82" t="s">
        <v>49</v>
      </c>
      <c r="M6" s="83" t="s">
        <v>50</v>
      </c>
      <c r="N6" s="83" t="s">
        <v>51</v>
      </c>
      <c r="O6" s="84" t="s">
        <v>52</v>
      </c>
      <c r="P6" s="85" t="s">
        <v>53</v>
      </c>
      <c r="Q6" s="80" t="s">
        <v>57</v>
      </c>
      <c r="R6" s="56" t="s">
        <v>56</v>
      </c>
      <c r="S6" s="56" t="s">
        <v>55</v>
      </c>
      <c r="T6" s="56" t="s">
        <v>54</v>
      </c>
      <c r="U6" s="92" t="s">
        <v>58</v>
      </c>
      <c r="X6" s="199" t="s">
        <v>35</v>
      </c>
      <c r="Y6" s="200" t="s">
        <v>36</v>
      </c>
      <c r="Z6" s="200" t="s">
        <v>37</v>
      </c>
      <c r="AA6" s="200" t="s">
        <v>38</v>
      </c>
      <c r="AB6" s="201" t="s">
        <v>39</v>
      </c>
      <c r="AC6" s="199" t="s">
        <v>41</v>
      </c>
      <c r="AD6" s="200" t="s">
        <v>42</v>
      </c>
      <c r="AE6" s="200" t="s">
        <v>43</v>
      </c>
      <c r="AF6" s="200" t="s">
        <v>47</v>
      </c>
      <c r="AG6" s="201" t="s">
        <v>48</v>
      </c>
      <c r="AH6" s="199" t="s">
        <v>49</v>
      </c>
      <c r="AI6" s="200" t="s">
        <v>50</v>
      </c>
      <c r="AJ6" s="200" t="s">
        <v>51</v>
      </c>
      <c r="AK6" s="201" t="s">
        <v>52</v>
      </c>
      <c r="AL6" s="202" t="s">
        <v>53</v>
      </c>
    </row>
    <row r="7" spans="1:38" ht="16.5" thickBot="1">
      <c r="A7" s="391"/>
      <c r="B7" s="86">
        <v>0.25</v>
      </c>
      <c r="C7" s="87">
        <v>1</v>
      </c>
      <c r="D7" s="87">
        <v>0.25</v>
      </c>
      <c r="E7" s="87">
        <v>1</v>
      </c>
      <c r="F7" s="88">
        <v>2</v>
      </c>
      <c r="G7" s="86">
        <v>1.5</v>
      </c>
      <c r="H7" s="87">
        <v>0.5</v>
      </c>
      <c r="I7" s="87">
        <v>0.5</v>
      </c>
      <c r="J7" s="87">
        <v>1.5</v>
      </c>
      <c r="K7" s="88">
        <v>1</v>
      </c>
      <c r="L7" s="86">
        <v>2</v>
      </c>
      <c r="M7" s="87">
        <v>0.5</v>
      </c>
      <c r="N7" s="87">
        <v>1</v>
      </c>
      <c r="O7" s="88">
        <v>0.5</v>
      </c>
      <c r="P7" s="89">
        <v>3.5</v>
      </c>
      <c r="Q7" s="110">
        <f>SUM(B7:F7)</f>
        <v>4.5</v>
      </c>
      <c r="R7" s="111">
        <f>SUM(G7:K7)</f>
        <v>5</v>
      </c>
      <c r="S7" s="111">
        <f>SUM(L7:O7)</f>
        <v>4</v>
      </c>
      <c r="T7" s="111">
        <f>P7</f>
        <v>3.5</v>
      </c>
      <c r="U7" s="112">
        <f>SUM(Q7:T7)</f>
        <v>17</v>
      </c>
      <c r="X7" s="203">
        <v>0.25</v>
      </c>
      <c r="Y7" s="204">
        <v>1</v>
      </c>
      <c r="Z7" s="204">
        <v>0.25</v>
      </c>
      <c r="AA7" s="204">
        <v>1</v>
      </c>
      <c r="AB7" s="205">
        <v>2</v>
      </c>
      <c r="AC7" s="203">
        <v>1.5</v>
      </c>
      <c r="AD7" s="204">
        <v>0.5</v>
      </c>
      <c r="AE7" s="204">
        <v>0.5</v>
      </c>
      <c r="AF7" s="204">
        <v>1.5</v>
      </c>
      <c r="AG7" s="205">
        <v>1</v>
      </c>
      <c r="AH7" s="203">
        <v>2</v>
      </c>
      <c r="AI7" s="204">
        <v>0.5</v>
      </c>
      <c r="AJ7" s="204">
        <v>1</v>
      </c>
      <c r="AK7" s="205">
        <v>0.5</v>
      </c>
      <c r="AL7" s="206">
        <v>3.5</v>
      </c>
    </row>
    <row r="8" spans="1:38" ht="15.75">
      <c r="A8" s="58">
        <v>1</v>
      </c>
      <c r="B8" s="169">
        <v>0</v>
      </c>
      <c r="C8" s="170">
        <v>0.5</v>
      </c>
      <c r="D8" s="170">
        <v>0</v>
      </c>
      <c r="E8" s="170">
        <v>0.5</v>
      </c>
      <c r="F8" s="171">
        <v>2</v>
      </c>
      <c r="G8" s="172">
        <v>0</v>
      </c>
      <c r="H8" s="173">
        <v>0</v>
      </c>
      <c r="I8" s="173">
        <v>0</v>
      </c>
      <c r="J8" s="174">
        <v>0</v>
      </c>
      <c r="K8" s="175">
        <v>0</v>
      </c>
      <c r="L8" s="172">
        <v>0</v>
      </c>
      <c r="M8" s="174">
        <v>0</v>
      </c>
      <c r="N8" s="174">
        <v>0</v>
      </c>
      <c r="O8" s="176">
        <v>0.5</v>
      </c>
      <c r="P8" s="177">
        <v>0.5</v>
      </c>
      <c r="Q8" s="113">
        <f aca="true" t="shared" si="0" ref="Q8:Q22">SUM(B8:F8)</f>
        <v>3</v>
      </c>
      <c r="R8" s="113">
        <f aca="true" t="shared" si="1" ref="R8:R22">SUM(G8:I8)</f>
        <v>0</v>
      </c>
      <c r="S8" s="113">
        <f aca="true" t="shared" si="2" ref="S8:S22">SUM(L8:O8)</f>
        <v>0.5</v>
      </c>
      <c r="T8" s="113">
        <f aca="true" t="shared" si="3" ref="T8:T22">P8</f>
        <v>0.5</v>
      </c>
      <c r="U8" s="113">
        <f aca="true" t="shared" si="4" ref="U8:U22">SUM(Q8:T8)</f>
        <v>4</v>
      </c>
      <c r="W8" s="225">
        <v>1</v>
      </c>
      <c r="X8" s="226">
        <f>IF(B8&gt;B$7,"chyba","")</f>
      </c>
      <c r="Y8" s="227">
        <f aca="true" t="shared" si="5" ref="Y8:AL8">IF(C8&gt;C$7,"chyba","")</f>
      </c>
      <c r="Z8" s="227">
        <f t="shared" si="5"/>
      </c>
      <c r="AA8" s="227">
        <f t="shared" si="5"/>
      </c>
      <c r="AB8" s="228">
        <f t="shared" si="5"/>
      </c>
      <c r="AC8" s="226">
        <f t="shared" si="5"/>
      </c>
      <c r="AD8" s="227">
        <f t="shared" si="5"/>
      </c>
      <c r="AE8" s="227">
        <f t="shared" si="5"/>
      </c>
      <c r="AF8" s="227">
        <f t="shared" si="5"/>
      </c>
      <c r="AG8" s="228">
        <f t="shared" si="5"/>
      </c>
      <c r="AH8" s="226">
        <f t="shared" si="5"/>
      </c>
      <c r="AI8" s="227">
        <f t="shared" si="5"/>
      </c>
      <c r="AJ8" s="227">
        <f t="shared" si="5"/>
      </c>
      <c r="AK8" s="228">
        <f t="shared" si="5"/>
      </c>
      <c r="AL8" s="228">
        <f t="shared" si="5"/>
      </c>
    </row>
    <row r="9" spans="1:38" ht="15.75">
      <c r="A9" s="32">
        <v>2</v>
      </c>
      <c r="B9" s="178">
        <v>0.25</v>
      </c>
      <c r="C9" s="179">
        <v>0.5</v>
      </c>
      <c r="D9" s="179">
        <v>0</v>
      </c>
      <c r="E9" s="179">
        <v>1</v>
      </c>
      <c r="F9" s="180">
        <v>0.5</v>
      </c>
      <c r="G9" s="178">
        <v>0</v>
      </c>
      <c r="H9" s="181">
        <v>0</v>
      </c>
      <c r="I9" s="181">
        <v>0</v>
      </c>
      <c r="J9" s="179">
        <v>0</v>
      </c>
      <c r="K9" s="182">
        <v>0</v>
      </c>
      <c r="L9" s="178">
        <v>0</v>
      </c>
      <c r="M9" s="179">
        <v>0</v>
      </c>
      <c r="N9" s="179">
        <v>0.75</v>
      </c>
      <c r="O9" s="180">
        <v>0</v>
      </c>
      <c r="P9" s="183">
        <v>0.5</v>
      </c>
      <c r="Q9" s="114">
        <f t="shared" si="0"/>
        <v>2.25</v>
      </c>
      <c r="R9" s="114">
        <f t="shared" si="1"/>
        <v>0</v>
      </c>
      <c r="S9" s="114">
        <f t="shared" si="2"/>
        <v>0.75</v>
      </c>
      <c r="T9" s="114">
        <f t="shared" si="3"/>
        <v>0.5</v>
      </c>
      <c r="U9" s="114">
        <f t="shared" si="4"/>
        <v>3.5</v>
      </c>
      <c r="W9" s="219">
        <v>2</v>
      </c>
      <c r="X9" s="229">
        <f aca="true" t="shared" si="6" ref="X9:X32">IF(B9&gt;B$7,"chyba","")</f>
      </c>
      <c r="Y9" s="230">
        <f aca="true" t="shared" si="7" ref="Y9:Y32">IF(C9&gt;C$7,"chyba","")</f>
      </c>
      <c r="Z9" s="230">
        <f aca="true" t="shared" si="8" ref="Z9:Z32">IF(D9&gt;D$7,"chyba","")</f>
      </c>
      <c r="AA9" s="230">
        <f aca="true" t="shared" si="9" ref="AA9:AA32">IF(E9&gt;E$7,"chyba","")</f>
      </c>
      <c r="AB9" s="231">
        <f aca="true" t="shared" si="10" ref="AB9:AB32">IF(F9&gt;F$7,"chyba","")</f>
      </c>
      <c r="AC9" s="229">
        <f aca="true" t="shared" si="11" ref="AC9:AC32">IF(G9&gt;G$7,"chyba","")</f>
      </c>
      <c r="AD9" s="230">
        <f aca="true" t="shared" si="12" ref="AD9:AD32">IF(H9&gt;H$7,"chyba","")</f>
      </c>
      <c r="AE9" s="230">
        <f aca="true" t="shared" si="13" ref="AE9:AE32">IF(I9&gt;I$7,"chyba","")</f>
      </c>
      <c r="AF9" s="230">
        <f aca="true" t="shared" si="14" ref="AF9:AF32">IF(J9&gt;J$7,"chyba","")</f>
      </c>
      <c r="AG9" s="231">
        <f aca="true" t="shared" si="15" ref="AG9:AG32">IF(K9&gt;K$7,"chyba","")</f>
      </c>
      <c r="AH9" s="229">
        <f aca="true" t="shared" si="16" ref="AH9:AH32">IF(L9&gt;L$7,"chyba","")</f>
      </c>
      <c r="AI9" s="230">
        <f aca="true" t="shared" si="17" ref="AI9:AI32">IF(M9&gt;M$7,"chyba","")</f>
      </c>
      <c r="AJ9" s="230">
        <f aca="true" t="shared" si="18" ref="AJ9:AJ32">IF(N9&gt;N$7,"chyba","")</f>
      </c>
      <c r="AK9" s="231">
        <f aca="true" t="shared" si="19" ref="AK9:AK32">IF(O9&gt;O$7,"chyba","")</f>
      </c>
      <c r="AL9" s="231">
        <f aca="true" t="shared" si="20" ref="AL9:AL32">IF(P9&gt;P$7,"chyba","")</f>
      </c>
    </row>
    <row r="10" spans="1:38" ht="15.75">
      <c r="A10" s="32">
        <v>3</v>
      </c>
      <c r="B10" s="178">
        <v>0.25</v>
      </c>
      <c r="C10" s="179">
        <v>0.25</v>
      </c>
      <c r="D10" s="179">
        <v>0</v>
      </c>
      <c r="E10" s="179">
        <v>0.25</v>
      </c>
      <c r="F10" s="180">
        <v>0.25</v>
      </c>
      <c r="G10" s="178">
        <v>0</v>
      </c>
      <c r="H10" s="181">
        <v>0</v>
      </c>
      <c r="I10" s="181">
        <v>0.5</v>
      </c>
      <c r="J10" s="179">
        <v>0</v>
      </c>
      <c r="K10" s="182">
        <v>0</v>
      </c>
      <c r="L10" s="184">
        <v>0</v>
      </c>
      <c r="M10" s="179">
        <v>0</v>
      </c>
      <c r="N10" s="179">
        <v>0</v>
      </c>
      <c r="O10" s="182">
        <v>0</v>
      </c>
      <c r="P10" s="183">
        <v>0</v>
      </c>
      <c r="Q10" s="114">
        <f t="shared" si="0"/>
        <v>1</v>
      </c>
      <c r="R10" s="114">
        <f t="shared" si="1"/>
        <v>0.5</v>
      </c>
      <c r="S10" s="114">
        <f t="shared" si="2"/>
        <v>0</v>
      </c>
      <c r="T10" s="114">
        <f t="shared" si="3"/>
        <v>0</v>
      </c>
      <c r="U10" s="114">
        <f t="shared" si="4"/>
        <v>1.5</v>
      </c>
      <c r="W10" s="219">
        <v>3</v>
      </c>
      <c r="X10" s="229">
        <f t="shared" si="6"/>
      </c>
      <c r="Y10" s="230">
        <f t="shared" si="7"/>
      </c>
      <c r="Z10" s="230">
        <f t="shared" si="8"/>
      </c>
      <c r="AA10" s="230">
        <f t="shared" si="9"/>
      </c>
      <c r="AB10" s="231">
        <f t="shared" si="10"/>
      </c>
      <c r="AC10" s="229">
        <f t="shared" si="11"/>
      </c>
      <c r="AD10" s="230">
        <f t="shared" si="12"/>
      </c>
      <c r="AE10" s="230">
        <f t="shared" si="13"/>
      </c>
      <c r="AF10" s="230">
        <f t="shared" si="14"/>
      </c>
      <c r="AG10" s="231">
        <f t="shared" si="15"/>
      </c>
      <c r="AH10" s="229">
        <f t="shared" si="16"/>
      </c>
      <c r="AI10" s="230">
        <f t="shared" si="17"/>
      </c>
      <c r="AJ10" s="230">
        <f t="shared" si="18"/>
      </c>
      <c r="AK10" s="231">
        <f t="shared" si="19"/>
      </c>
      <c r="AL10" s="231">
        <f t="shared" si="20"/>
      </c>
    </row>
    <row r="11" spans="1:38" ht="15.75">
      <c r="A11" s="32">
        <v>4</v>
      </c>
      <c r="B11" s="178">
        <v>0.25</v>
      </c>
      <c r="C11" s="179">
        <v>1</v>
      </c>
      <c r="D11" s="179">
        <v>0</v>
      </c>
      <c r="E11" s="179">
        <v>1</v>
      </c>
      <c r="F11" s="180">
        <v>2</v>
      </c>
      <c r="G11" s="178">
        <v>0.5</v>
      </c>
      <c r="H11" s="181">
        <v>0.5</v>
      </c>
      <c r="I11" s="181">
        <v>0.5</v>
      </c>
      <c r="J11" s="179">
        <v>1.5</v>
      </c>
      <c r="K11" s="182">
        <v>1</v>
      </c>
      <c r="L11" s="184">
        <v>0</v>
      </c>
      <c r="M11" s="179">
        <v>0.5</v>
      </c>
      <c r="N11" s="179">
        <v>1</v>
      </c>
      <c r="O11" s="182">
        <v>0.5</v>
      </c>
      <c r="P11" s="183">
        <v>2</v>
      </c>
      <c r="Q11" s="114">
        <f t="shared" si="0"/>
        <v>4.25</v>
      </c>
      <c r="R11" s="114">
        <f t="shared" si="1"/>
        <v>1.5</v>
      </c>
      <c r="S11" s="114">
        <f t="shared" si="2"/>
        <v>2</v>
      </c>
      <c r="T11" s="114">
        <f t="shared" si="3"/>
        <v>2</v>
      </c>
      <c r="U11" s="114">
        <f t="shared" si="4"/>
        <v>9.75</v>
      </c>
      <c r="W11" s="219">
        <v>4</v>
      </c>
      <c r="X11" s="229">
        <f t="shared" si="6"/>
      </c>
      <c r="Y11" s="230">
        <f t="shared" si="7"/>
      </c>
      <c r="Z11" s="230">
        <f t="shared" si="8"/>
      </c>
      <c r="AA11" s="230">
        <f t="shared" si="9"/>
      </c>
      <c r="AB11" s="231">
        <f t="shared" si="10"/>
      </c>
      <c r="AC11" s="229">
        <f t="shared" si="11"/>
      </c>
      <c r="AD11" s="230">
        <f t="shared" si="12"/>
      </c>
      <c r="AE11" s="230">
        <f t="shared" si="13"/>
      </c>
      <c r="AF11" s="230">
        <f t="shared" si="14"/>
      </c>
      <c r="AG11" s="231">
        <f t="shared" si="15"/>
      </c>
      <c r="AH11" s="229">
        <f t="shared" si="16"/>
      </c>
      <c r="AI11" s="230">
        <f t="shared" si="17"/>
      </c>
      <c r="AJ11" s="230">
        <f t="shared" si="18"/>
      </c>
      <c r="AK11" s="231">
        <f t="shared" si="19"/>
      </c>
      <c r="AL11" s="231">
        <f t="shared" si="20"/>
      </c>
    </row>
    <row r="12" spans="1:38" ht="15.75">
      <c r="A12" s="32">
        <v>5</v>
      </c>
      <c r="B12" s="178">
        <v>0.25</v>
      </c>
      <c r="C12" s="179">
        <v>0.5</v>
      </c>
      <c r="D12" s="179">
        <v>0</v>
      </c>
      <c r="E12" s="179">
        <v>1</v>
      </c>
      <c r="F12" s="180">
        <v>2</v>
      </c>
      <c r="G12" s="178">
        <v>0</v>
      </c>
      <c r="H12" s="181">
        <v>0</v>
      </c>
      <c r="I12" s="181">
        <v>0</v>
      </c>
      <c r="J12" s="179">
        <v>0</v>
      </c>
      <c r="K12" s="182">
        <v>0</v>
      </c>
      <c r="L12" s="184">
        <v>2</v>
      </c>
      <c r="M12" s="179">
        <v>0.5</v>
      </c>
      <c r="N12" s="179">
        <v>0.5</v>
      </c>
      <c r="O12" s="182">
        <v>0</v>
      </c>
      <c r="P12" s="183">
        <v>3</v>
      </c>
      <c r="Q12" s="114">
        <f t="shared" si="0"/>
        <v>3.75</v>
      </c>
      <c r="R12" s="114">
        <f t="shared" si="1"/>
        <v>0</v>
      </c>
      <c r="S12" s="114">
        <f t="shared" si="2"/>
        <v>3</v>
      </c>
      <c r="T12" s="114">
        <f t="shared" si="3"/>
        <v>3</v>
      </c>
      <c r="U12" s="114">
        <f t="shared" si="4"/>
        <v>9.75</v>
      </c>
      <c r="W12" s="219">
        <v>5</v>
      </c>
      <c r="X12" s="229">
        <f t="shared" si="6"/>
      </c>
      <c r="Y12" s="230">
        <f t="shared" si="7"/>
      </c>
      <c r="Z12" s="230">
        <f t="shared" si="8"/>
      </c>
      <c r="AA12" s="230">
        <f t="shared" si="9"/>
      </c>
      <c r="AB12" s="231">
        <f t="shared" si="10"/>
      </c>
      <c r="AC12" s="229">
        <f t="shared" si="11"/>
      </c>
      <c r="AD12" s="230">
        <f t="shared" si="12"/>
      </c>
      <c r="AE12" s="230">
        <f t="shared" si="13"/>
      </c>
      <c r="AF12" s="230">
        <f t="shared" si="14"/>
      </c>
      <c r="AG12" s="231">
        <f t="shared" si="15"/>
      </c>
      <c r="AH12" s="229">
        <f t="shared" si="16"/>
      </c>
      <c r="AI12" s="230">
        <f t="shared" si="17"/>
      </c>
      <c r="AJ12" s="230">
        <f t="shared" si="18"/>
      </c>
      <c r="AK12" s="231">
        <f t="shared" si="19"/>
      </c>
      <c r="AL12" s="231">
        <f t="shared" si="20"/>
      </c>
    </row>
    <row r="13" spans="1:38" ht="15.75">
      <c r="A13" s="32">
        <v>6</v>
      </c>
      <c r="B13" s="178">
        <v>0.25</v>
      </c>
      <c r="C13" s="179">
        <v>0.5</v>
      </c>
      <c r="D13" s="179">
        <v>0.25</v>
      </c>
      <c r="E13" s="179">
        <v>1</v>
      </c>
      <c r="F13" s="180">
        <v>2</v>
      </c>
      <c r="G13" s="178">
        <v>0</v>
      </c>
      <c r="H13" s="181">
        <v>0</v>
      </c>
      <c r="I13" s="181">
        <v>0</v>
      </c>
      <c r="J13" s="179">
        <v>0</v>
      </c>
      <c r="K13" s="182">
        <v>0</v>
      </c>
      <c r="L13" s="184">
        <v>2</v>
      </c>
      <c r="M13" s="179">
        <v>0</v>
      </c>
      <c r="N13" s="179">
        <v>0.75</v>
      </c>
      <c r="O13" s="182">
        <v>0</v>
      </c>
      <c r="P13" s="183">
        <v>3.5</v>
      </c>
      <c r="Q13" s="114">
        <f t="shared" si="0"/>
        <v>4</v>
      </c>
      <c r="R13" s="114">
        <f t="shared" si="1"/>
        <v>0</v>
      </c>
      <c r="S13" s="114">
        <f t="shared" si="2"/>
        <v>2.75</v>
      </c>
      <c r="T13" s="114">
        <f t="shared" si="3"/>
        <v>3.5</v>
      </c>
      <c r="U13" s="114">
        <f t="shared" si="4"/>
        <v>10.25</v>
      </c>
      <c r="W13" s="219">
        <v>6</v>
      </c>
      <c r="X13" s="229">
        <f t="shared" si="6"/>
      </c>
      <c r="Y13" s="230">
        <f t="shared" si="7"/>
      </c>
      <c r="Z13" s="230">
        <f t="shared" si="8"/>
      </c>
      <c r="AA13" s="230">
        <f t="shared" si="9"/>
      </c>
      <c r="AB13" s="231">
        <f t="shared" si="10"/>
      </c>
      <c r="AC13" s="229">
        <f t="shared" si="11"/>
      </c>
      <c r="AD13" s="230">
        <f t="shared" si="12"/>
      </c>
      <c r="AE13" s="230">
        <f t="shared" si="13"/>
      </c>
      <c r="AF13" s="230">
        <f t="shared" si="14"/>
      </c>
      <c r="AG13" s="231">
        <f t="shared" si="15"/>
      </c>
      <c r="AH13" s="229">
        <f t="shared" si="16"/>
      </c>
      <c r="AI13" s="230">
        <f t="shared" si="17"/>
      </c>
      <c r="AJ13" s="230">
        <f t="shared" si="18"/>
      </c>
      <c r="AK13" s="231">
        <f t="shared" si="19"/>
      </c>
      <c r="AL13" s="231">
        <f t="shared" si="20"/>
      </c>
    </row>
    <row r="14" spans="1:38" ht="15.75">
      <c r="A14" s="32">
        <v>7</v>
      </c>
      <c r="B14" s="178">
        <v>0.25</v>
      </c>
      <c r="C14" s="179">
        <v>1</v>
      </c>
      <c r="D14" s="179">
        <v>0.25</v>
      </c>
      <c r="E14" s="179">
        <v>0</v>
      </c>
      <c r="F14" s="180">
        <v>2</v>
      </c>
      <c r="G14" s="178">
        <v>0.5</v>
      </c>
      <c r="H14" s="181">
        <v>0</v>
      </c>
      <c r="I14" s="181">
        <v>0</v>
      </c>
      <c r="J14" s="179">
        <v>0</v>
      </c>
      <c r="K14" s="182">
        <v>0</v>
      </c>
      <c r="L14" s="184">
        <v>0.5</v>
      </c>
      <c r="M14" s="179">
        <v>0.5</v>
      </c>
      <c r="N14" s="179">
        <v>1</v>
      </c>
      <c r="O14" s="182">
        <v>0</v>
      </c>
      <c r="P14" s="183">
        <v>3.5</v>
      </c>
      <c r="Q14" s="114">
        <f t="shared" si="0"/>
        <v>3.5</v>
      </c>
      <c r="R14" s="114">
        <f t="shared" si="1"/>
        <v>0.5</v>
      </c>
      <c r="S14" s="114">
        <f t="shared" si="2"/>
        <v>2</v>
      </c>
      <c r="T14" s="114">
        <f t="shared" si="3"/>
        <v>3.5</v>
      </c>
      <c r="U14" s="114">
        <f t="shared" si="4"/>
        <v>9.5</v>
      </c>
      <c r="W14" s="219">
        <v>7</v>
      </c>
      <c r="X14" s="229">
        <f t="shared" si="6"/>
      </c>
      <c r="Y14" s="230">
        <f t="shared" si="7"/>
      </c>
      <c r="Z14" s="230">
        <f t="shared" si="8"/>
      </c>
      <c r="AA14" s="230">
        <f t="shared" si="9"/>
      </c>
      <c r="AB14" s="231">
        <f t="shared" si="10"/>
      </c>
      <c r="AC14" s="229">
        <f t="shared" si="11"/>
      </c>
      <c r="AD14" s="230">
        <f t="shared" si="12"/>
      </c>
      <c r="AE14" s="230">
        <f t="shared" si="13"/>
      </c>
      <c r="AF14" s="230">
        <f t="shared" si="14"/>
      </c>
      <c r="AG14" s="231">
        <f t="shared" si="15"/>
      </c>
      <c r="AH14" s="229">
        <f t="shared" si="16"/>
      </c>
      <c r="AI14" s="230">
        <f t="shared" si="17"/>
      </c>
      <c r="AJ14" s="230">
        <f t="shared" si="18"/>
      </c>
      <c r="AK14" s="231">
        <f t="shared" si="19"/>
      </c>
      <c r="AL14" s="231">
        <f t="shared" si="20"/>
      </c>
    </row>
    <row r="15" spans="1:38" ht="15.75">
      <c r="A15" s="32">
        <v>8</v>
      </c>
      <c r="B15" s="178">
        <v>0</v>
      </c>
      <c r="C15" s="179">
        <v>1</v>
      </c>
      <c r="D15" s="179">
        <v>0</v>
      </c>
      <c r="E15" s="179">
        <v>0.5</v>
      </c>
      <c r="F15" s="180">
        <v>1</v>
      </c>
      <c r="G15" s="178">
        <v>0</v>
      </c>
      <c r="H15" s="181">
        <v>0.5</v>
      </c>
      <c r="I15" s="181">
        <v>0</v>
      </c>
      <c r="J15" s="179">
        <v>0</v>
      </c>
      <c r="K15" s="182">
        <v>0.5</v>
      </c>
      <c r="L15" s="184">
        <v>0.5</v>
      </c>
      <c r="M15" s="179">
        <v>0</v>
      </c>
      <c r="N15" s="179">
        <v>1</v>
      </c>
      <c r="O15" s="182">
        <v>0.25</v>
      </c>
      <c r="P15" s="183">
        <v>2</v>
      </c>
      <c r="Q15" s="114">
        <f t="shared" si="0"/>
        <v>2.5</v>
      </c>
      <c r="R15" s="114">
        <f t="shared" si="1"/>
        <v>0.5</v>
      </c>
      <c r="S15" s="114">
        <f t="shared" si="2"/>
        <v>1.75</v>
      </c>
      <c r="T15" s="114">
        <f t="shared" si="3"/>
        <v>2</v>
      </c>
      <c r="U15" s="114">
        <f t="shared" si="4"/>
        <v>6.75</v>
      </c>
      <c r="W15" s="219">
        <v>8</v>
      </c>
      <c r="X15" s="229">
        <f t="shared" si="6"/>
      </c>
      <c r="Y15" s="230">
        <f t="shared" si="7"/>
      </c>
      <c r="Z15" s="230">
        <f t="shared" si="8"/>
      </c>
      <c r="AA15" s="230">
        <f t="shared" si="9"/>
      </c>
      <c r="AB15" s="231">
        <f t="shared" si="10"/>
      </c>
      <c r="AC15" s="229">
        <f t="shared" si="11"/>
      </c>
      <c r="AD15" s="230">
        <f t="shared" si="12"/>
      </c>
      <c r="AE15" s="230">
        <f t="shared" si="13"/>
      </c>
      <c r="AF15" s="230">
        <f t="shared" si="14"/>
      </c>
      <c r="AG15" s="231">
        <f t="shared" si="15"/>
      </c>
      <c r="AH15" s="229">
        <f t="shared" si="16"/>
      </c>
      <c r="AI15" s="230">
        <f t="shared" si="17"/>
      </c>
      <c r="AJ15" s="230">
        <f t="shared" si="18"/>
      </c>
      <c r="AK15" s="231">
        <f t="shared" si="19"/>
      </c>
      <c r="AL15" s="231">
        <f t="shared" si="20"/>
      </c>
    </row>
    <row r="16" spans="1:38" ht="15.75">
      <c r="A16" s="32">
        <v>9</v>
      </c>
      <c r="B16" s="178"/>
      <c r="C16" s="179"/>
      <c r="D16" s="179"/>
      <c r="E16" s="179"/>
      <c r="F16" s="180"/>
      <c r="G16" s="178"/>
      <c r="H16" s="181"/>
      <c r="I16" s="181"/>
      <c r="J16" s="179"/>
      <c r="K16" s="182"/>
      <c r="L16" s="184"/>
      <c r="M16" s="179"/>
      <c r="N16" s="179"/>
      <c r="O16" s="182"/>
      <c r="P16" s="183"/>
      <c r="Q16" s="114">
        <f>SUM(B16:F16)</f>
        <v>0</v>
      </c>
      <c r="R16" s="114">
        <f>SUM(G16:I16)</f>
        <v>0</v>
      </c>
      <c r="S16" s="114">
        <f>SUM(L16:O16)</f>
        <v>0</v>
      </c>
      <c r="T16" s="114">
        <f>P16</f>
        <v>0</v>
      </c>
      <c r="U16" s="114">
        <f>SUM(Q16:T16)</f>
        <v>0</v>
      </c>
      <c r="W16" s="219">
        <v>9</v>
      </c>
      <c r="X16" s="229">
        <f aca="true" t="shared" si="21" ref="X16:AL16">IF(B16&gt;B$7,"chyba","")</f>
      </c>
      <c r="Y16" s="230">
        <f t="shared" si="21"/>
      </c>
      <c r="Z16" s="230">
        <f t="shared" si="21"/>
      </c>
      <c r="AA16" s="230">
        <f t="shared" si="21"/>
      </c>
      <c r="AB16" s="231">
        <f t="shared" si="21"/>
      </c>
      <c r="AC16" s="229">
        <f t="shared" si="21"/>
      </c>
      <c r="AD16" s="230">
        <f t="shared" si="21"/>
      </c>
      <c r="AE16" s="230">
        <f t="shared" si="21"/>
      </c>
      <c r="AF16" s="230">
        <f t="shared" si="21"/>
      </c>
      <c r="AG16" s="231">
        <f t="shared" si="21"/>
      </c>
      <c r="AH16" s="229">
        <f t="shared" si="21"/>
      </c>
      <c r="AI16" s="230">
        <f t="shared" si="21"/>
      </c>
      <c r="AJ16" s="230">
        <f t="shared" si="21"/>
      </c>
      <c r="AK16" s="231">
        <f t="shared" si="21"/>
      </c>
      <c r="AL16" s="231">
        <f t="shared" si="21"/>
      </c>
    </row>
    <row r="17" spans="1:38" ht="15.75">
      <c r="A17" s="32">
        <v>10</v>
      </c>
      <c r="B17" s="178">
        <v>0.25</v>
      </c>
      <c r="C17" s="179">
        <v>0.25</v>
      </c>
      <c r="D17" s="179">
        <v>0</v>
      </c>
      <c r="E17" s="179">
        <v>0</v>
      </c>
      <c r="F17" s="180">
        <v>0</v>
      </c>
      <c r="G17" s="178">
        <v>0</v>
      </c>
      <c r="H17" s="181">
        <v>0</v>
      </c>
      <c r="I17" s="181">
        <v>0</v>
      </c>
      <c r="J17" s="179">
        <v>0</v>
      </c>
      <c r="K17" s="182">
        <v>0</v>
      </c>
      <c r="L17" s="184">
        <v>0</v>
      </c>
      <c r="M17" s="179">
        <v>0</v>
      </c>
      <c r="N17" s="179">
        <v>0</v>
      </c>
      <c r="O17" s="182">
        <v>0.5</v>
      </c>
      <c r="P17" s="183">
        <v>0</v>
      </c>
      <c r="Q17" s="114">
        <f t="shared" si="0"/>
        <v>0.5</v>
      </c>
      <c r="R17" s="114">
        <f t="shared" si="1"/>
        <v>0</v>
      </c>
      <c r="S17" s="114">
        <f t="shared" si="2"/>
        <v>0.5</v>
      </c>
      <c r="T17" s="114">
        <f t="shared" si="3"/>
        <v>0</v>
      </c>
      <c r="U17" s="114">
        <f t="shared" si="4"/>
        <v>1</v>
      </c>
      <c r="W17" s="219">
        <v>10</v>
      </c>
      <c r="X17" s="229">
        <f t="shared" si="6"/>
      </c>
      <c r="Y17" s="230">
        <f t="shared" si="7"/>
      </c>
      <c r="Z17" s="230">
        <f t="shared" si="8"/>
      </c>
      <c r="AA17" s="230">
        <f t="shared" si="9"/>
      </c>
      <c r="AB17" s="231">
        <f t="shared" si="10"/>
      </c>
      <c r="AC17" s="229">
        <f t="shared" si="11"/>
      </c>
      <c r="AD17" s="230">
        <f t="shared" si="12"/>
      </c>
      <c r="AE17" s="230">
        <f t="shared" si="13"/>
      </c>
      <c r="AF17" s="230">
        <f t="shared" si="14"/>
      </c>
      <c r="AG17" s="231">
        <f t="shared" si="15"/>
      </c>
      <c r="AH17" s="229">
        <f t="shared" si="16"/>
      </c>
      <c r="AI17" s="230">
        <f t="shared" si="17"/>
      </c>
      <c r="AJ17" s="230">
        <f t="shared" si="18"/>
      </c>
      <c r="AK17" s="231">
        <f t="shared" si="19"/>
      </c>
      <c r="AL17" s="231">
        <f t="shared" si="20"/>
      </c>
    </row>
    <row r="18" spans="1:38" ht="15.75">
      <c r="A18" s="32">
        <v>11</v>
      </c>
      <c r="B18" s="178">
        <v>0</v>
      </c>
      <c r="C18" s="179">
        <v>0.5</v>
      </c>
      <c r="D18" s="179">
        <v>0</v>
      </c>
      <c r="E18" s="179">
        <v>0</v>
      </c>
      <c r="F18" s="180">
        <v>0.5</v>
      </c>
      <c r="G18" s="178">
        <v>0</v>
      </c>
      <c r="H18" s="181">
        <v>0</v>
      </c>
      <c r="I18" s="181">
        <v>0</v>
      </c>
      <c r="J18" s="179">
        <v>0</v>
      </c>
      <c r="K18" s="182">
        <v>0</v>
      </c>
      <c r="L18" s="184">
        <v>0.5</v>
      </c>
      <c r="M18" s="179">
        <v>0</v>
      </c>
      <c r="N18" s="179">
        <v>0.5</v>
      </c>
      <c r="O18" s="182">
        <v>0</v>
      </c>
      <c r="P18" s="183">
        <v>0</v>
      </c>
      <c r="Q18" s="114">
        <f t="shared" si="0"/>
        <v>1</v>
      </c>
      <c r="R18" s="114">
        <f t="shared" si="1"/>
        <v>0</v>
      </c>
      <c r="S18" s="114">
        <f t="shared" si="2"/>
        <v>1</v>
      </c>
      <c r="T18" s="114">
        <f t="shared" si="3"/>
        <v>0</v>
      </c>
      <c r="U18" s="114">
        <f t="shared" si="4"/>
        <v>2</v>
      </c>
      <c r="W18" s="219">
        <v>11</v>
      </c>
      <c r="X18" s="229">
        <f t="shared" si="6"/>
      </c>
      <c r="Y18" s="230">
        <f t="shared" si="7"/>
      </c>
      <c r="Z18" s="230">
        <f t="shared" si="8"/>
      </c>
      <c r="AA18" s="230">
        <f t="shared" si="9"/>
      </c>
      <c r="AB18" s="231">
        <f t="shared" si="10"/>
      </c>
      <c r="AC18" s="229">
        <f t="shared" si="11"/>
      </c>
      <c r="AD18" s="230">
        <f t="shared" si="12"/>
      </c>
      <c r="AE18" s="230">
        <f t="shared" si="13"/>
      </c>
      <c r="AF18" s="230">
        <f t="shared" si="14"/>
      </c>
      <c r="AG18" s="231">
        <f t="shared" si="15"/>
      </c>
      <c r="AH18" s="229">
        <f t="shared" si="16"/>
      </c>
      <c r="AI18" s="230">
        <f t="shared" si="17"/>
      </c>
      <c r="AJ18" s="230">
        <f t="shared" si="18"/>
      </c>
      <c r="AK18" s="231">
        <f t="shared" si="19"/>
      </c>
      <c r="AL18" s="231">
        <f t="shared" si="20"/>
      </c>
    </row>
    <row r="19" spans="1:38" ht="15.75">
      <c r="A19" s="32">
        <v>12</v>
      </c>
      <c r="B19" s="178">
        <v>0.25</v>
      </c>
      <c r="C19" s="179">
        <v>0.5</v>
      </c>
      <c r="D19" s="179">
        <v>0</v>
      </c>
      <c r="E19" s="179">
        <v>0.5</v>
      </c>
      <c r="F19" s="180">
        <v>0</v>
      </c>
      <c r="G19" s="178">
        <v>0</v>
      </c>
      <c r="H19" s="181">
        <v>0</v>
      </c>
      <c r="I19" s="181">
        <v>0</v>
      </c>
      <c r="J19" s="179">
        <v>0</v>
      </c>
      <c r="K19" s="182">
        <v>0</v>
      </c>
      <c r="L19" s="184">
        <v>0.5</v>
      </c>
      <c r="M19" s="179">
        <v>0</v>
      </c>
      <c r="N19" s="179">
        <v>0.25</v>
      </c>
      <c r="O19" s="182">
        <v>0.25</v>
      </c>
      <c r="P19" s="183">
        <v>0</v>
      </c>
      <c r="Q19" s="114">
        <f t="shared" si="0"/>
        <v>1.25</v>
      </c>
      <c r="R19" s="114">
        <f t="shared" si="1"/>
        <v>0</v>
      </c>
      <c r="S19" s="114">
        <f t="shared" si="2"/>
        <v>1</v>
      </c>
      <c r="T19" s="114">
        <f t="shared" si="3"/>
        <v>0</v>
      </c>
      <c r="U19" s="114">
        <f t="shared" si="4"/>
        <v>2.25</v>
      </c>
      <c r="W19" s="219">
        <v>12</v>
      </c>
      <c r="X19" s="229">
        <f t="shared" si="6"/>
      </c>
      <c r="Y19" s="230">
        <f t="shared" si="7"/>
      </c>
      <c r="Z19" s="230">
        <f t="shared" si="8"/>
      </c>
      <c r="AA19" s="230">
        <f t="shared" si="9"/>
      </c>
      <c r="AB19" s="231">
        <f t="shared" si="10"/>
      </c>
      <c r="AC19" s="229">
        <f t="shared" si="11"/>
      </c>
      <c r="AD19" s="230">
        <f t="shared" si="12"/>
      </c>
      <c r="AE19" s="230">
        <f t="shared" si="13"/>
      </c>
      <c r="AF19" s="230">
        <f t="shared" si="14"/>
      </c>
      <c r="AG19" s="231">
        <f t="shared" si="15"/>
      </c>
      <c r="AH19" s="229">
        <f t="shared" si="16"/>
      </c>
      <c r="AI19" s="230">
        <f t="shared" si="17"/>
      </c>
      <c r="AJ19" s="230">
        <f t="shared" si="18"/>
      </c>
      <c r="AK19" s="231">
        <f t="shared" si="19"/>
      </c>
      <c r="AL19" s="231">
        <f t="shared" si="20"/>
      </c>
    </row>
    <row r="20" spans="1:38" ht="15.75">
      <c r="A20" s="32">
        <v>13</v>
      </c>
      <c r="B20" s="178">
        <v>0</v>
      </c>
      <c r="C20" s="179">
        <v>0.5</v>
      </c>
      <c r="D20" s="179">
        <v>0</v>
      </c>
      <c r="E20" s="179">
        <v>1</v>
      </c>
      <c r="F20" s="180">
        <v>2</v>
      </c>
      <c r="G20" s="178">
        <v>0.5</v>
      </c>
      <c r="H20" s="181">
        <v>0</v>
      </c>
      <c r="I20" s="181">
        <v>0.5</v>
      </c>
      <c r="J20" s="179">
        <v>1.5</v>
      </c>
      <c r="K20" s="182">
        <v>1</v>
      </c>
      <c r="L20" s="184">
        <v>0.5</v>
      </c>
      <c r="M20" s="179">
        <v>0</v>
      </c>
      <c r="N20" s="179">
        <v>0</v>
      </c>
      <c r="O20" s="182">
        <v>0.5</v>
      </c>
      <c r="P20" s="183">
        <v>3.5</v>
      </c>
      <c r="Q20" s="114">
        <f t="shared" si="0"/>
        <v>3.5</v>
      </c>
      <c r="R20" s="114">
        <f t="shared" si="1"/>
        <v>1</v>
      </c>
      <c r="S20" s="114">
        <f t="shared" si="2"/>
        <v>1</v>
      </c>
      <c r="T20" s="114">
        <f t="shared" si="3"/>
        <v>3.5</v>
      </c>
      <c r="U20" s="114">
        <f t="shared" si="4"/>
        <v>9</v>
      </c>
      <c r="W20" s="219">
        <v>13</v>
      </c>
      <c r="X20" s="229">
        <f t="shared" si="6"/>
      </c>
      <c r="Y20" s="230">
        <f t="shared" si="7"/>
      </c>
      <c r="Z20" s="230">
        <f t="shared" si="8"/>
      </c>
      <c r="AA20" s="230">
        <f t="shared" si="9"/>
      </c>
      <c r="AB20" s="231">
        <f t="shared" si="10"/>
      </c>
      <c r="AC20" s="229">
        <f t="shared" si="11"/>
      </c>
      <c r="AD20" s="230">
        <f t="shared" si="12"/>
      </c>
      <c r="AE20" s="230">
        <f t="shared" si="13"/>
      </c>
      <c r="AF20" s="230">
        <f t="shared" si="14"/>
      </c>
      <c r="AG20" s="231">
        <f t="shared" si="15"/>
      </c>
      <c r="AH20" s="229">
        <f t="shared" si="16"/>
      </c>
      <c r="AI20" s="230">
        <f t="shared" si="17"/>
      </c>
      <c r="AJ20" s="230">
        <f t="shared" si="18"/>
      </c>
      <c r="AK20" s="231">
        <f t="shared" si="19"/>
      </c>
      <c r="AL20" s="231">
        <f t="shared" si="20"/>
      </c>
    </row>
    <row r="21" spans="1:38" ht="15.75">
      <c r="A21" s="32">
        <v>14</v>
      </c>
      <c r="B21" s="178">
        <v>0</v>
      </c>
      <c r="C21" s="179">
        <v>0.5</v>
      </c>
      <c r="D21" s="179">
        <v>0</v>
      </c>
      <c r="E21" s="179">
        <v>0</v>
      </c>
      <c r="F21" s="180">
        <v>0</v>
      </c>
      <c r="G21" s="178">
        <v>0</v>
      </c>
      <c r="H21" s="181">
        <v>0</v>
      </c>
      <c r="I21" s="181">
        <v>0</v>
      </c>
      <c r="J21" s="179">
        <v>0</v>
      </c>
      <c r="K21" s="182">
        <v>0</v>
      </c>
      <c r="L21" s="184">
        <v>0</v>
      </c>
      <c r="M21" s="179">
        <v>0</v>
      </c>
      <c r="N21" s="179">
        <v>0.5</v>
      </c>
      <c r="O21" s="182">
        <v>0</v>
      </c>
      <c r="P21" s="183">
        <v>0</v>
      </c>
      <c r="Q21" s="114">
        <f t="shared" si="0"/>
        <v>0.5</v>
      </c>
      <c r="R21" s="114">
        <f t="shared" si="1"/>
        <v>0</v>
      </c>
      <c r="S21" s="114">
        <f t="shared" si="2"/>
        <v>0.5</v>
      </c>
      <c r="T21" s="114">
        <f t="shared" si="3"/>
        <v>0</v>
      </c>
      <c r="U21" s="114">
        <f t="shared" si="4"/>
        <v>1</v>
      </c>
      <c r="W21" s="219">
        <v>14</v>
      </c>
      <c r="X21" s="229">
        <f t="shared" si="6"/>
      </c>
      <c r="Y21" s="230">
        <f t="shared" si="7"/>
      </c>
      <c r="Z21" s="230">
        <f t="shared" si="8"/>
      </c>
      <c r="AA21" s="230">
        <f t="shared" si="9"/>
      </c>
      <c r="AB21" s="231">
        <f t="shared" si="10"/>
      </c>
      <c r="AC21" s="229">
        <f t="shared" si="11"/>
      </c>
      <c r="AD21" s="230">
        <f t="shared" si="12"/>
      </c>
      <c r="AE21" s="230">
        <f t="shared" si="13"/>
      </c>
      <c r="AF21" s="230">
        <f t="shared" si="14"/>
      </c>
      <c r="AG21" s="231">
        <f t="shared" si="15"/>
      </c>
      <c r="AH21" s="229">
        <f t="shared" si="16"/>
      </c>
      <c r="AI21" s="230">
        <f t="shared" si="17"/>
      </c>
      <c r="AJ21" s="230">
        <f t="shared" si="18"/>
      </c>
      <c r="AK21" s="231">
        <f t="shared" si="19"/>
      </c>
      <c r="AL21" s="231">
        <f t="shared" si="20"/>
      </c>
    </row>
    <row r="22" spans="1:38" ht="15.75">
      <c r="A22" s="32">
        <v>15</v>
      </c>
      <c r="B22" s="178">
        <v>0.25</v>
      </c>
      <c r="C22" s="179">
        <v>0.25</v>
      </c>
      <c r="D22" s="179">
        <v>0</v>
      </c>
      <c r="E22" s="179">
        <v>0</v>
      </c>
      <c r="F22" s="180">
        <v>1</v>
      </c>
      <c r="G22" s="178">
        <v>0</v>
      </c>
      <c r="H22" s="181">
        <v>0</v>
      </c>
      <c r="I22" s="181">
        <v>0</v>
      </c>
      <c r="J22" s="179">
        <v>0</v>
      </c>
      <c r="K22" s="182">
        <v>0</v>
      </c>
      <c r="L22" s="184">
        <v>0</v>
      </c>
      <c r="M22" s="179">
        <v>0</v>
      </c>
      <c r="N22" s="179">
        <v>0</v>
      </c>
      <c r="O22" s="182">
        <v>0</v>
      </c>
      <c r="P22" s="183">
        <v>3.5</v>
      </c>
      <c r="Q22" s="114">
        <f t="shared" si="0"/>
        <v>1.5</v>
      </c>
      <c r="R22" s="114">
        <f t="shared" si="1"/>
        <v>0</v>
      </c>
      <c r="S22" s="114">
        <f t="shared" si="2"/>
        <v>0</v>
      </c>
      <c r="T22" s="114">
        <f t="shared" si="3"/>
        <v>3.5</v>
      </c>
      <c r="U22" s="114">
        <f t="shared" si="4"/>
        <v>5</v>
      </c>
      <c r="W22" s="219">
        <v>15</v>
      </c>
      <c r="X22" s="229">
        <f t="shared" si="6"/>
      </c>
      <c r="Y22" s="230">
        <f t="shared" si="7"/>
      </c>
      <c r="Z22" s="230">
        <f t="shared" si="8"/>
      </c>
      <c r="AA22" s="230">
        <f t="shared" si="9"/>
      </c>
      <c r="AB22" s="231">
        <f t="shared" si="10"/>
      </c>
      <c r="AC22" s="229">
        <f t="shared" si="11"/>
      </c>
      <c r="AD22" s="230">
        <f t="shared" si="12"/>
      </c>
      <c r="AE22" s="230">
        <f t="shared" si="13"/>
      </c>
      <c r="AF22" s="230">
        <f t="shared" si="14"/>
      </c>
      <c r="AG22" s="231">
        <f t="shared" si="15"/>
      </c>
      <c r="AH22" s="229">
        <f t="shared" si="16"/>
      </c>
      <c r="AI22" s="230">
        <f t="shared" si="17"/>
      </c>
      <c r="AJ22" s="230">
        <f t="shared" si="18"/>
      </c>
      <c r="AK22" s="231">
        <f t="shared" si="19"/>
      </c>
      <c r="AL22" s="231">
        <f t="shared" si="20"/>
      </c>
    </row>
    <row r="23" spans="1:38" ht="15.75">
      <c r="A23" s="32">
        <v>16</v>
      </c>
      <c r="B23" s="178">
        <v>0.25</v>
      </c>
      <c r="C23" s="179">
        <v>0.75</v>
      </c>
      <c r="D23" s="179">
        <v>0</v>
      </c>
      <c r="E23" s="179">
        <v>1</v>
      </c>
      <c r="F23" s="180">
        <v>2</v>
      </c>
      <c r="G23" s="178">
        <v>0</v>
      </c>
      <c r="H23" s="181">
        <v>0</v>
      </c>
      <c r="I23" s="181">
        <v>0</v>
      </c>
      <c r="J23" s="179">
        <v>0</v>
      </c>
      <c r="K23" s="182">
        <v>0</v>
      </c>
      <c r="L23" s="184">
        <v>2</v>
      </c>
      <c r="M23" s="179">
        <v>0</v>
      </c>
      <c r="N23" s="179">
        <v>0</v>
      </c>
      <c r="O23" s="182">
        <v>0</v>
      </c>
      <c r="P23" s="183">
        <v>3.5</v>
      </c>
      <c r="Q23" s="114">
        <f aca="true" t="shared" si="22" ref="Q23:Q32">SUM(B23:F23)</f>
        <v>4</v>
      </c>
      <c r="R23" s="114">
        <f aca="true" t="shared" si="23" ref="R23:R32">SUM(G23:I23)</f>
        <v>0</v>
      </c>
      <c r="S23" s="114">
        <f aca="true" t="shared" si="24" ref="S23:S32">SUM(L23:O23)</f>
        <v>2</v>
      </c>
      <c r="T23" s="114">
        <f aca="true" t="shared" si="25" ref="T23:T32">P23</f>
        <v>3.5</v>
      </c>
      <c r="U23" s="114">
        <f aca="true" t="shared" si="26" ref="U23:U32">SUM(Q23:T23)</f>
        <v>9.5</v>
      </c>
      <c r="W23" s="219">
        <v>16</v>
      </c>
      <c r="X23" s="229">
        <f t="shared" si="6"/>
      </c>
      <c r="Y23" s="230">
        <f t="shared" si="7"/>
      </c>
      <c r="Z23" s="230">
        <f t="shared" si="8"/>
      </c>
      <c r="AA23" s="230">
        <f t="shared" si="9"/>
      </c>
      <c r="AB23" s="231">
        <f t="shared" si="10"/>
      </c>
      <c r="AC23" s="229">
        <f t="shared" si="11"/>
      </c>
      <c r="AD23" s="230">
        <f t="shared" si="12"/>
      </c>
      <c r="AE23" s="230">
        <f t="shared" si="13"/>
      </c>
      <c r="AF23" s="230">
        <f t="shared" si="14"/>
      </c>
      <c r="AG23" s="231">
        <f t="shared" si="15"/>
      </c>
      <c r="AH23" s="229">
        <f t="shared" si="16"/>
      </c>
      <c r="AI23" s="230">
        <f t="shared" si="17"/>
      </c>
      <c r="AJ23" s="230">
        <f t="shared" si="18"/>
      </c>
      <c r="AK23" s="231">
        <f t="shared" si="19"/>
      </c>
      <c r="AL23" s="231">
        <f t="shared" si="20"/>
      </c>
    </row>
    <row r="24" spans="1:38" ht="15.75">
      <c r="A24" s="32">
        <v>17</v>
      </c>
      <c r="B24" s="178"/>
      <c r="C24" s="179"/>
      <c r="D24" s="179"/>
      <c r="E24" s="179"/>
      <c r="F24" s="180"/>
      <c r="G24" s="178"/>
      <c r="H24" s="181"/>
      <c r="I24" s="181"/>
      <c r="J24" s="179"/>
      <c r="K24" s="182"/>
      <c r="L24" s="184"/>
      <c r="M24" s="179"/>
      <c r="N24" s="179"/>
      <c r="O24" s="182"/>
      <c r="P24" s="183"/>
      <c r="Q24" s="114">
        <f>SUM(B24:F24)</f>
        <v>0</v>
      </c>
      <c r="R24" s="114">
        <f>SUM(G24:I24)</f>
        <v>0</v>
      </c>
      <c r="S24" s="114">
        <f>SUM(L24:O24)</f>
        <v>0</v>
      </c>
      <c r="T24" s="114">
        <f>P24</f>
        <v>0</v>
      </c>
      <c r="U24" s="114">
        <f>SUM(Q24:T24)</f>
        <v>0</v>
      </c>
      <c r="W24" s="219">
        <v>17</v>
      </c>
      <c r="X24" s="229">
        <f aca="true" t="shared" si="27" ref="X24:AL25">IF(B24&gt;B$7,"chyba","")</f>
      </c>
      <c r="Y24" s="230">
        <f t="shared" si="27"/>
      </c>
      <c r="Z24" s="230">
        <f t="shared" si="27"/>
      </c>
      <c r="AA24" s="230">
        <f t="shared" si="27"/>
      </c>
      <c r="AB24" s="231">
        <f t="shared" si="27"/>
      </c>
      <c r="AC24" s="229">
        <f t="shared" si="27"/>
      </c>
      <c r="AD24" s="230">
        <f t="shared" si="27"/>
      </c>
      <c r="AE24" s="230">
        <f t="shared" si="27"/>
      </c>
      <c r="AF24" s="230">
        <f t="shared" si="27"/>
      </c>
      <c r="AG24" s="231">
        <f t="shared" si="27"/>
      </c>
      <c r="AH24" s="229">
        <f t="shared" si="27"/>
      </c>
      <c r="AI24" s="230">
        <f t="shared" si="27"/>
      </c>
      <c r="AJ24" s="230">
        <f t="shared" si="27"/>
      </c>
      <c r="AK24" s="231">
        <f t="shared" si="27"/>
      </c>
      <c r="AL24" s="231">
        <f t="shared" si="27"/>
      </c>
    </row>
    <row r="25" spans="1:38" ht="15.75">
      <c r="A25" s="32">
        <v>18</v>
      </c>
      <c r="B25" s="178"/>
      <c r="C25" s="179"/>
      <c r="D25" s="179"/>
      <c r="E25" s="179"/>
      <c r="F25" s="180"/>
      <c r="G25" s="178"/>
      <c r="H25" s="181"/>
      <c r="I25" s="181"/>
      <c r="J25" s="179"/>
      <c r="K25" s="182"/>
      <c r="L25" s="184"/>
      <c r="M25" s="179"/>
      <c r="N25" s="179"/>
      <c r="O25" s="182"/>
      <c r="P25" s="183"/>
      <c r="Q25" s="114">
        <f>SUM(B25:F25)</f>
        <v>0</v>
      </c>
      <c r="R25" s="114">
        <f>SUM(G25:I25)</f>
        <v>0</v>
      </c>
      <c r="S25" s="114">
        <f>SUM(L25:O25)</f>
        <v>0</v>
      </c>
      <c r="T25" s="114">
        <f>P25</f>
        <v>0</v>
      </c>
      <c r="U25" s="114">
        <f>SUM(Q25:T25)</f>
        <v>0</v>
      </c>
      <c r="W25" s="219">
        <v>18</v>
      </c>
      <c r="X25" s="229">
        <f t="shared" si="27"/>
      </c>
      <c r="Y25" s="230">
        <f t="shared" si="27"/>
      </c>
      <c r="Z25" s="230">
        <f t="shared" si="27"/>
      </c>
      <c r="AA25" s="230">
        <f t="shared" si="27"/>
      </c>
      <c r="AB25" s="231">
        <f t="shared" si="27"/>
      </c>
      <c r="AC25" s="229">
        <f t="shared" si="27"/>
      </c>
      <c r="AD25" s="230">
        <f t="shared" si="27"/>
      </c>
      <c r="AE25" s="230">
        <f t="shared" si="27"/>
      </c>
      <c r="AF25" s="230">
        <f t="shared" si="27"/>
      </c>
      <c r="AG25" s="231">
        <f t="shared" si="27"/>
      </c>
      <c r="AH25" s="229">
        <f t="shared" si="27"/>
      </c>
      <c r="AI25" s="230">
        <f t="shared" si="27"/>
      </c>
      <c r="AJ25" s="230">
        <f t="shared" si="27"/>
      </c>
      <c r="AK25" s="231">
        <f t="shared" si="27"/>
      </c>
      <c r="AL25" s="231">
        <f t="shared" si="27"/>
      </c>
    </row>
    <row r="26" spans="1:38" ht="15.75">
      <c r="A26" s="32">
        <v>19</v>
      </c>
      <c r="B26" s="178">
        <v>0.25</v>
      </c>
      <c r="C26" s="179">
        <v>0.25</v>
      </c>
      <c r="D26" s="179">
        <v>0</v>
      </c>
      <c r="E26" s="179">
        <v>0</v>
      </c>
      <c r="F26" s="180">
        <v>0</v>
      </c>
      <c r="G26" s="178">
        <v>0</v>
      </c>
      <c r="H26" s="181">
        <v>0</v>
      </c>
      <c r="I26" s="181">
        <v>0</v>
      </c>
      <c r="J26" s="179">
        <v>0</v>
      </c>
      <c r="K26" s="182">
        <v>0</v>
      </c>
      <c r="L26" s="184">
        <v>0</v>
      </c>
      <c r="M26" s="179">
        <v>0</v>
      </c>
      <c r="N26" s="179">
        <v>0.5</v>
      </c>
      <c r="O26" s="182">
        <v>0</v>
      </c>
      <c r="P26" s="183">
        <v>0</v>
      </c>
      <c r="Q26" s="114">
        <f t="shared" si="22"/>
        <v>0.5</v>
      </c>
      <c r="R26" s="114">
        <f t="shared" si="23"/>
        <v>0</v>
      </c>
      <c r="S26" s="114">
        <f t="shared" si="24"/>
        <v>0.5</v>
      </c>
      <c r="T26" s="114">
        <f t="shared" si="25"/>
        <v>0</v>
      </c>
      <c r="U26" s="114">
        <f t="shared" si="26"/>
        <v>1</v>
      </c>
      <c r="W26" s="219">
        <v>19</v>
      </c>
      <c r="X26" s="229">
        <f t="shared" si="6"/>
      </c>
      <c r="Y26" s="230">
        <f t="shared" si="7"/>
      </c>
      <c r="Z26" s="230">
        <f t="shared" si="8"/>
      </c>
      <c r="AA26" s="230">
        <f t="shared" si="9"/>
      </c>
      <c r="AB26" s="231">
        <f t="shared" si="10"/>
      </c>
      <c r="AC26" s="229">
        <f t="shared" si="11"/>
      </c>
      <c r="AD26" s="230">
        <f t="shared" si="12"/>
      </c>
      <c r="AE26" s="230">
        <f t="shared" si="13"/>
      </c>
      <c r="AF26" s="230">
        <f t="shared" si="14"/>
      </c>
      <c r="AG26" s="231">
        <f t="shared" si="15"/>
      </c>
      <c r="AH26" s="229">
        <f t="shared" si="16"/>
      </c>
      <c r="AI26" s="230">
        <f t="shared" si="17"/>
      </c>
      <c r="AJ26" s="230">
        <f t="shared" si="18"/>
      </c>
      <c r="AK26" s="231">
        <f t="shared" si="19"/>
      </c>
      <c r="AL26" s="231">
        <f t="shared" si="20"/>
      </c>
    </row>
    <row r="27" spans="1:38" ht="15.75">
      <c r="A27" s="32">
        <v>20</v>
      </c>
      <c r="B27" s="178">
        <v>0.25</v>
      </c>
      <c r="C27" s="179">
        <v>0.25</v>
      </c>
      <c r="D27" s="179">
        <v>0</v>
      </c>
      <c r="E27" s="179">
        <v>0</v>
      </c>
      <c r="F27" s="180">
        <v>0</v>
      </c>
      <c r="G27" s="178">
        <v>0</v>
      </c>
      <c r="H27" s="181">
        <v>0</v>
      </c>
      <c r="I27" s="181">
        <v>0</v>
      </c>
      <c r="J27" s="179">
        <v>0</v>
      </c>
      <c r="K27" s="182">
        <v>0</v>
      </c>
      <c r="L27" s="184">
        <v>0</v>
      </c>
      <c r="M27" s="179">
        <v>0</v>
      </c>
      <c r="N27" s="179">
        <v>0.5</v>
      </c>
      <c r="O27" s="182">
        <v>0</v>
      </c>
      <c r="P27" s="183">
        <v>3</v>
      </c>
      <c r="Q27" s="114">
        <f t="shared" si="22"/>
        <v>0.5</v>
      </c>
      <c r="R27" s="114">
        <f t="shared" si="23"/>
        <v>0</v>
      </c>
      <c r="S27" s="114">
        <f t="shared" si="24"/>
        <v>0.5</v>
      </c>
      <c r="T27" s="114">
        <f t="shared" si="25"/>
        <v>3</v>
      </c>
      <c r="U27" s="114">
        <f t="shared" si="26"/>
        <v>4</v>
      </c>
      <c r="W27" s="219">
        <v>20</v>
      </c>
      <c r="X27" s="229">
        <f t="shared" si="6"/>
      </c>
      <c r="Y27" s="230">
        <f t="shared" si="7"/>
      </c>
      <c r="Z27" s="230">
        <f t="shared" si="8"/>
      </c>
      <c r="AA27" s="230">
        <f t="shared" si="9"/>
      </c>
      <c r="AB27" s="231">
        <f t="shared" si="10"/>
      </c>
      <c r="AC27" s="229">
        <f t="shared" si="11"/>
      </c>
      <c r="AD27" s="230">
        <f t="shared" si="12"/>
      </c>
      <c r="AE27" s="230">
        <f t="shared" si="13"/>
      </c>
      <c r="AF27" s="230">
        <f t="shared" si="14"/>
      </c>
      <c r="AG27" s="231">
        <f t="shared" si="15"/>
      </c>
      <c r="AH27" s="229">
        <f t="shared" si="16"/>
      </c>
      <c r="AI27" s="230">
        <f t="shared" si="17"/>
      </c>
      <c r="AJ27" s="230">
        <f t="shared" si="18"/>
      </c>
      <c r="AK27" s="231">
        <f t="shared" si="19"/>
      </c>
      <c r="AL27" s="231">
        <f t="shared" si="20"/>
      </c>
    </row>
    <row r="28" spans="1:38" ht="15.75">
      <c r="A28" s="32">
        <v>21</v>
      </c>
      <c r="B28" s="178"/>
      <c r="C28" s="179"/>
      <c r="D28" s="179"/>
      <c r="E28" s="179"/>
      <c r="F28" s="180"/>
      <c r="G28" s="178"/>
      <c r="H28" s="181"/>
      <c r="I28" s="181"/>
      <c r="J28" s="179"/>
      <c r="K28" s="182"/>
      <c r="L28" s="184"/>
      <c r="M28" s="179"/>
      <c r="N28" s="179"/>
      <c r="O28" s="182"/>
      <c r="P28" s="183"/>
      <c r="Q28" s="114">
        <f t="shared" si="22"/>
        <v>0</v>
      </c>
      <c r="R28" s="114">
        <f t="shared" si="23"/>
        <v>0</v>
      </c>
      <c r="S28" s="114">
        <f t="shared" si="24"/>
        <v>0</v>
      </c>
      <c r="T28" s="114">
        <f t="shared" si="25"/>
        <v>0</v>
      </c>
      <c r="U28" s="114">
        <f t="shared" si="26"/>
        <v>0</v>
      </c>
      <c r="W28" s="219">
        <v>21</v>
      </c>
      <c r="X28" s="229">
        <f t="shared" si="6"/>
      </c>
      <c r="Y28" s="230">
        <f t="shared" si="7"/>
      </c>
      <c r="Z28" s="230">
        <f t="shared" si="8"/>
      </c>
      <c r="AA28" s="230">
        <f t="shared" si="9"/>
      </c>
      <c r="AB28" s="231">
        <f t="shared" si="10"/>
      </c>
      <c r="AC28" s="229">
        <f t="shared" si="11"/>
      </c>
      <c r="AD28" s="230">
        <f t="shared" si="12"/>
      </c>
      <c r="AE28" s="230">
        <f t="shared" si="13"/>
      </c>
      <c r="AF28" s="230">
        <f t="shared" si="14"/>
      </c>
      <c r="AG28" s="231">
        <f t="shared" si="15"/>
      </c>
      <c r="AH28" s="229">
        <f t="shared" si="16"/>
      </c>
      <c r="AI28" s="230">
        <f t="shared" si="17"/>
      </c>
      <c r="AJ28" s="230">
        <f t="shared" si="18"/>
      </c>
      <c r="AK28" s="231">
        <f t="shared" si="19"/>
      </c>
      <c r="AL28" s="231">
        <f t="shared" si="20"/>
      </c>
    </row>
    <row r="29" spans="1:38" ht="15.75">
      <c r="A29" s="32">
        <v>22</v>
      </c>
      <c r="B29" s="178"/>
      <c r="C29" s="179"/>
      <c r="D29" s="179"/>
      <c r="E29" s="179"/>
      <c r="F29" s="180"/>
      <c r="G29" s="178"/>
      <c r="H29" s="181"/>
      <c r="I29" s="181"/>
      <c r="J29" s="179"/>
      <c r="K29" s="182"/>
      <c r="L29" s="184"/>
      <c r="M29" s="179"/>
      <c r="N29" s="179"/>
      <c r="O29" s="182"/>
      <c r="P29" s="183"/>
      <c r="Q29" s="114">
        <f t="shared" si="22"/>
        <v>0</v>
      </c>
      <c r="R29" s="114">
        <f t="shared" si="23"/>
        <v>0</v>
      </c>
      <c r="S29" s="114">
        <f t="shared" si="24"/>
        <v>0</v>
      </c>
      <c r="T29" s="114">
        <f t="shared" si="25"/>
        <v>0</v>
      </c>
      <c r="U29" s="114">
        <f t="shared" si="26"/>
        <v>0</v>
      </c>
      <c r="W29" s="219">
        <v>22</v>
      </c>
      <c r="X29" s="229">
        <f t="shared" si="6"/>
      </c>
      <c r="Y29" s="230">
        <f t="shared" si="7"/>
      </c>
      <c r="Z29" s="230">
        <f t="shared" si="8"/>
      </c>
      <c r="AA29" s="230">
        <f t="shared" si="9"/>
      </c>
      <c r="AB29" s="231">
        <f t="shared" si="10"/>
      </c>
      <c r="AC29" s="229">
        <f t="shared" si="11"/>
      </c>
      <c r="AD29" s="230">
        <f t="shared" si="12"/>
      </c>
      <c r="AE29" s="230">
        <f t="shared" si="13"/>
      </c>
      <c r="AF29" s="230">
        <f t="shared" si="14"/>
      </c>
      <c r="AG29" s="231">
        <f t="shared" si="15"/>
      </c>
      <c r="AH29" s="229">
        <f t="shared" si="16"/>
      </c>
      <c r="AI29" s="230">
        <f t="shared" si="17"/>
      </c>
      <c r="AJ29" s="230">
        <f t="shared" si="18"/>
      </c>
      <c r="AK29" s="231">
        <f t="shared" si="19"/>
      </c>
      <c r="AL29" s="231">
        <f t="shared" si="20"/>
      </c>
    </row>
    <row r="30" spans="1:38" ht="15.75">
      <c r="A30" s="32">
        <v>23</v>
      </c>
      <c r="B30" s="178"/>
      <c r="C30" s="179"/>
      <c r="D30" s="179"/>
      <c r="E30" s="179"/>
      <c r="F30" s="180"/>
      <c r="G30" s="178"/>
      <c r="H30" s="181"/>
      <c r="I30" s="181"/>
      <c r="J30" s="179"/>
      <c r="K30" s="182"/>
      <c r="L30" s="184"/>
      <c r="M30" s="179"/>
      <c r="N30" s="179"/>
      <c r="O30" s="182"/>
      <c r="P30" s="183"/>
      <c r="Q30" s="114">
        <f t="shared" si="22"/>
        <v>0</v>
      </c>
      <c r="R30" s="114">
        <f t="shared" si="23"/>
        <v>0</v>
      </c>
      <c r="S30" s="114">
        <f t="shared" si="24"/>
        <v>0</v>
      </c>
      <c r="T30" s="114">
        <f t="shared" si="25"/>
        <v>0</v>
      </c>
      <c r="U30" s="114">
        <f t="shared" si="26"/>
        <v>0</v>
      </c>
      <c r="W30" s="219">
        <v>23</v>
      </c>
      <c r="X30" s="229">
        <f t="shared" si="6"/>
      </c>
      <c r="Y30" s="230">
        <f t="shared" si="7"/>
      </c>
      <c r="Z30" s="230">
        <f t="shared" si="8"/>
      </c>
      <c r="AA30" s="230">
        <f t="shared" si="9"/>
      </c>
      <c r="AB30" s="231">
        <f t="shared" si="10"/>
      </c>
      <c r="AC30" s="229">
        <f t="shared" si="11"/>
      </c>
      <c r="AD30" s="230">
        <f t="shared" si="12"/>
      </c>
      <c r="AE30" s="230">
        <f t="shared" si="13"/>
      </c>
      <c r="AF30" s="230">
        <f t="shared" si="14"/>
      </c>
      <c r="AG30" s="231">
        <f t="shared" si="15"/>
      </c>
      <c r="AH30" s="229">
        <f t="shared" si="16"/>
      </c>
      <c r="AI30" s="230">
        <f t="shared" si="17"/>
      </c>
      <c r="AJ30" s="230">
        <f t="shared" si="18"/>
      </c>
      <c r="AK30" s="231">
        <f t="shared" si="19"/>
      </c>
      <c r="AL30" s="231">
        <f t="shared" si="20"/>
      </c>
    </row>
    <row r="31" spans="1:38" ht="15.75">
      <c r="A31" s="33">
        <v>24</v>
      </c>
      <c r="B31" s="185"/>
      <c r="C31" s="186"/>
      <c r="D31" s="186"/>
      <c r="E31" s="186"/>
      <c r="F31" s="187"/>
      <c r="G31" s="185"/>
      <c r="H31" s="188"/>
      <c r="I31" s="181"/>
      <c r="J31" s="179"/>
      <c r="K31" s="182"/>
      <c r="L31" s="184"/>
      <c r="M31" s="179"/>
      <c r="N31" s="179"/>
      <c r="O31" s="182"/>
      <c r="P31" s="183"/>
      <c r="Q31" s="114">
        <f t="shared" si="22"/>
        <v>0</v>
      </c>
      <c r="R31" s="114">
        <f t="shared" si="23"/>
        <v>0</v>
      </c>
      <c r="S31" s="114">
        <f t="shared" si="24"/>
        <v>0</v>
      </c>
      <c r="T31" s="114">
        <f t="shared" si="25"/>
        <v>0</v>
      </c>
      <c r="U31" s="114">
        <f t="shared" si="26"/>
        <v>0</v>
      </c>
      <c r="W31" s="219">
        <v>24</v>
      </c>
      <c r="X31" s="229">
        <f t="shared" si="6"/>
      </c>
      <c r="Y31" s="230">
        <f t="shared" si="7"/>
      </c>
      <c r="Z31" s="230">
        <f t="shared" si="8"/>
      </c>
      <c r="AA31" s="230">
        <f t="shared" si="9"/>
      </c>
      <c r="AB31" s="231">
        <f t="shared" si="10"/>
      </c>
      <c r="AC31" s="229">
        <f t="shared" si="11"/>
      </c>
      <c r="AD31" s="230">
        <f t="shared" si="12"/>
      </c>
      <c r="AE31" s="230">
        <f t="shared" si="13"/>
      </c>
      <c r="AF31" s="230">
        <f t="shared" si="14"/>
      </c>
      <c r="AG31" s="231">
        <f t="shared" si="15"/>
      </c>
      <c r="AH31" s="229">
        <f t="shared" si="16"/>
      </c>
      <c r="AI31" s="230">
        <f t="shared" si="17"/>
      </c>
      <c r="AJ31" s="230">
        <f t="shared" si="18"/>
      </c>
      <c r="AK31" s="231">
        <f t="shared" si="19"/>
      </c>
      <c r="AL31" s="231">
        <f t="shared" si="20"/>
      </c>
    </row>
    <row r="32" spans="1:38" ht="16.5" thickBot="1">
      <c r="A32" s="34">
        <v>25</v>
      </c>
      <c r="B32" s="189"/>
      <c r="C32" s="190"/>
      <c r="D32" s="190"/>
      <c r="E32" s="190"/>
      <c r="F32" s="191"/>
      <c r="G32" s="189"/>
      <c r="H32" s="192"/>
      <c r="I32" s="192"/>
      <c r="J32" s="190"/>
      <c r="K32" s="193"/>
      <c r="L32" s="194"/>
      <c r="M32" s="190"/>
      <c r="N32" s="190"/>
      <c r="O32" s="193"/>
      <c r="P32" s="195"/>
      <c r="Q32" s="111">
        <f t="shared" si="22"/>
        <v>0</v>
      </c>
      <c r="R32" s="111">
        <f t="shared" si="23"/>
        <v>0</v>
      </c>
      <c r="S32" s="111">
        <f t="shared" si="24"/>
        <v>0</v>
      </c>
      <c r="T32" s="111">
        <f t="shared" si="25"/>
        <v>0</v>
      </c>
      <c r="U32" s="111">
        <f t="shared" si="26"/>
        <v>0</v>
      </c>
      <c r="W32" s="222">
        <v>25</v>
      </c>
      <c r="X32" s="232">
        <f t="shared" si="6"/>
      </c>
      <c r="Y32" s="233">
        <f t="shared" si="7"/>
      </c>
      <c r="Z32" s="233">
        <f t="shared" si="8"/>
      </c>
      <c r="AA32" s="233">
        <f t="shared" si="9"/>
      </c>
      <c r="AB32" s="234">
        <f t="shared" si="10"/>
      </c>
      <c r="AC32" s="232">
        <f t="shared" si="11"/>
      </c>
      <c r="AD32" s="233">
        <f t="shared" si="12"/>
      </c>
      <c r="AE32" s="233">
        <f t="shared" si="13"/>
      </c>
      <c r="AF32" s="233">
        <f t="shared" si="14"/>
      </c>
      <c r="AG32" s="234">
        <f t="shared" si="15"/>
      </c>
      <c r="AH32" s="232">
        <f t="shared" si="16"/>
      </c>
      <c r="AI32" s="233">
        <f t="shared" si="17"/>
      </c>
      <c r="AJ32" s="233">
        <f t="shared" si="18"/>
      </c>
      <c r="AK32" s="234">
        <f t="shared" si="19"/>
      </c>
      <c r="AL32" s="234">
        <f t="shared" si="20"/>
      </c>
    </row>
    <row r="33" spans="1:21" ht="12.75">
      <c r="A33" s="9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"/>
      <c r="R33" s="9"/>
      <c r="S33" s="9"/>
      <c r="T33" s="9"/>
      <c r="U33" s="13"/>
    </row>
    <row r="34" spans="1:21" ht="12.75">
      <c r="A34" s="9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"/>
      <c r="R34" s="9"/>
      <c r="S34" s="9"/>
      <c r="T34" s="9"/>
      <c r="U34" s="13"/>
    </row>
    <row r="35" spans="1:21" ht="12.75">
      <c r="A35" s="9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"/>
      <c r="R35" s="9"/>
      <c r="S35" s="9"/>
      <c r="T35" s="9"/>
      <c r="U35" s="13"/>
    </row>
    <row r="36" spans="1:21" ht="12.75">
      <c r="A36" s="9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"/>
      <c r="R36" s="9"/>
      <c r="S36" s="9"/>
      <c r="T36" s="9"/>
      <c r="U36" s="13"/>
    </row>
    <row r="37" spans="1:21" ht="12.75">
      <c r="A37" s="5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5"/>
      <c r="R37" s="5"/>
      <c r="S37" s="5"/>
      <c r="T37" s="5"/>
      <c r="U37" s="5"/>
    </row>
  </sheetData>
  <sheetProtection/>
  <mergeCells count="3">
    <mergeCell ref="B5:T5"/>
    <mergeCell ref="A5:A7"/>
    <mergeCell ref="X5:AL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S37"/>
  <sheetViews>
    <sheetView zoomScalePageLayoutView="0" workbookViewId="0" topLeftCell="A1">
      <selection activeCell="L30" sqref="L30"/>
    </sheetView>
  </sheetViews>
  <sheetFormatPr defaultColWidth="9.00390625" defaultRowHeight="12.75"/>
  <cols>
    <col min="1" max="1" width="5.625" style="0" customWidth="1"/>
    <col min="2" max="8" width="5.75390625" style="0" customWidth="1"/>
    <col min="9" max="9" width="8.375" style="0" customWidth="1"/>
    <col min="10" max="10" width="8.00390625" style="0" customWidth="1"/>
    <col min="11" max="11" width="2.375" style="0" customWidth="1"/>
    <col min="12" max="12" width="5.00390625" style="0" customWidth="1"/>
    <col min="13" max="19" width="5.75390625" style="0" customWidth="1"/>
  </cols>
  <sheetData>
    <row r="3" ht="20.25">
      <c r="A3" s="1" t="s">
        <v>12</v>
      </c>
    </row>
    <row r="4" ht="18.75" thickBot="1">
      <c r="A4" s="4"/>
    </row>
    <row r="5" spans="1:19" ht="18.75" thickBot="1">
      <c r="A5" s="4"/>
      <c r="B5" s="383" t="s">
        <v>62</v>
      </c>
      <c r="C5" s="375"/>
      <c r="D5" s="375"/>
      <c r="E5" s="375"/>
      <c r="F5" s="375"/>
      <c r="G5" s="375"/>
      <c r="H5" s="375"/>
      <c r="I5" s="373"/>
      <c r="J5" s="77" t="s">
        <v>61</v>
      </c>
      <c r="L5" s="398" t="s">
        <v>74</v>
      </c>
      <c r="M5" s="395" t="s">
        <v>84</v>
      </c>
      <c r="N5" s="396"/>
      <c r="O5" s="396"/>
      <c r="P5" s="396"/>
      <c r="Q5" s="396"/>
      <c r="R5" s="396"/>
      <c r="S5" s="397"/>
    </row>
    <row r="6" spans="2:19" ht="13.5" thickBot="1">
      <c r="B6" s="66">
        <v>1</v>
      </c>
      <c r="C6" s="67">
        <v>2</v>
      </c>
      <c r="D6" s="67">
        <v>3</v>
      </c>
      <c r="E6" s="67">
        <v>4</v>
      </c>
      <c r="F6" s="67">
        <v>5</v>
      </c>
      <c r="G6" s="67">
        <v>6</v>
      </c>
      <c r="H6" s="68">
        <v>7</v>
      </c>
      <c r="I6" s="60" t="s">
        <v>13</v>
      </c>
      <c r="J6" s="93" t="s">
        <v>1</v>
      </c>
      <c r="L6" s="399"/>
      <c r="M6" s="196">
        <v>1</v>
      </c>
      <c r="N6" s="197">
        <v>2</v>
      </c>
      <c r="O6" s="197">
        <v>3</v>
      </c>
      <c r="P6" s="197">
        <v>4</v>
      </c>
      <c r="Q6" s="197">
        <v>5</v>
      </c>
      <c r="R6" s="197">
        <v>6</v>
      </c>
      <c r="S6" s="198">
        <v>7</v>
      </c>
    </row>
    <row r="7" spans="1:19" ht="13.5" thickBot="1">
      <c r="A7" s="31" t="s">
        <v>31</v>
      </c>
      <c r="B7" s="69">
        <v>16</v>
      </c>
      <c r="C7" s="70">
        <v>9</v>
      </c>
      <c r="D7" s="70">
        <v>12</v>
      </c>
      <c r="E7" s="70">
        <v>10</v>
      </c>
      <c r="F7" s="70">
        <v>8</v>
      </c>
      <c r="G7" s="70">
        <v>8</v>
      </c>
      <c r="H7" s="25">
        <v>11</v>
      </c>
      <c r="I7" s="61">
        <f>SUM(B7:H7)</f>
        <v>74</v>
      </c>
      <c r="J7" s="94">
        <f>I7*17/74</f>
        <v>17</v>
      </c>
      <c r="L7" s="399"/>
      <c r="M7" s="196">
        <v>16</v>
      </c>
      <c r="N7" s="197">
        <v>9</v>
      </c>
      <c r="O7" s="197">
        <v>12</v>
      </c>
      <c r="P7" s="197">
        <v>10</v>
      </c>
      <c r="Q7" s="197">
        <v>8</v>
      </c>
      <c r="R7" s="197">
        <v>8</v>
      </c>
      <c r="S7" s="198">
        <v>11</v>
      </c>
    </row>
    <row r="8" spans="1:19" ht="12.75">
      <c r="A8" s="32">
        <v>1</v>
      </c>
      <c r="B8" s="138">
        <v>8</v>
      </c>
      <c r="C8" s="139">
        <v>0</v>
      </c>
      <c r="D8" s="139">
        <v>0</v>
      </c>
      <c r="E8" s="139">
        <v>3</v>
      </c>
      <c r="F8" s="139">
        <v>0</v>
      </c>
      <c r="G8" s="139">
        <v>0</v>
      </c>
      <c r="H8" s="140">
        <v>0</v>
      </c>
      <c r="I8" s="62">
        <f aca="true" t="shared" si="0" ref="I8:I22">SUM(B8:H8)</f>
        <v>11</v>
      </c>
      <c r="J8" s="61">
        <f aca="true" t="shared" si="1" ref="J8:J32">I8*17/74</f>
        <v>2.527027027027027</v>
      </c>
      <c r="L8" s="235">
        <v>1</v>
      </c>
      <c r="M8" s="236">
        <f>IF(B8&gt;B$7,"chyba","")</f>
      </c>
      <c r="N8" s="237">
        <f aca="true" t="shared" si="2" ref="N8:S8">IF(C8&gt;C$7,"chyba","")</f>
      </c>
      <c r="O8" s="237">
        <f t="shared" si="2"/>
      </c>
      <c r="P8" s="237">
        <f t="shared" si="2"/>
      </c>
      <c r="Q8" s="237">
        <f t="shared" si="2"/>
      </c>
      <c r="R8" s="237">
        <f t="shared" si="2"/>
      </c>
      <c r="S8" s="238">
        <f t="shared" si="2"/>
      </c>
    </row>
    <row r="9" spans="1:19" ht="12.75">
      <c r="A9" s="32">
        <v>2</v>
      </c>
      <c r="B9" s="143">
        <v>10</v>
      </c>
      <c r="C9" s="144">
        <v>0</v>
      </c>
      <c r="D9" s="144">
        <v>0</v>
      </c>
      <c r="E9" s="144">
        <v>2</v>
      </c>
      <c r="F9" s="144">
        <v>0</v>
      </c>
      <c r="G9" s="144">
        <v>0</v>
      </c>
      <c r="H9" s="145">
        <v>0</v>
      </c>
      <c r="I9" s="63">
        <f t="shared" si="0"/>
        <v>12</v>
      </c>
      <c r="J9" s="61">
        <f t="shared" si="1"/>
        <v>2.7567567567567566</v>
      </c>
      <c r="L9" s="235">
        <v>2</v>
      </c>
      <c r="M9" s="239">
        <f aca="true" t="shared" si="3" ref="M9:M32">IF(B9&gt;B$7,"chyba","")</f>
      </c>
      <c r="N9" s="240">
        <f aca="true" t="shared" si="4" ref="N9:N32">IF(C9&gt;C$7,"chyba","")</f>
      </c>
      <c r="O9" s="240">
        <f aca="true" t="shared" si="5" ref="O9:O32">IF(D9&gt;D$7,"chyba","")</f>
      </c>
      <c r="P9" s="240">
        <f aca="true" t="shared" si="6" ref="P9:P32">IF(E9&gt;E$7,"chyba","")</f>
      </c>
      <c r="Q9" s="240">
        <f aca="true" t="shared" si="7" ref="Q9:Q32">IF(F9&gt;F$7,"chyba","")</f>
      </c>
      <c r="R9" s="240">
        <f aca="true" t="shared" si="8" ref="R9:R32">IF(G9&gt;G$7,"chyba","")</f>
      </c>
      <c r="S9" s="241">
        <f aca="true" t="shared" si="9" ref="S9:S32">IF(H9&gt;H$7,"chyba","")</f>
      </c>
    </row>
    <row r="10" spans="1:19" ht="12.75">
      <c r="A10" s="32">
        <v>3</v>
      </c>
      <c r="B10" s="143">
        <v>0</v>
      </c>
      <c r="C10" s="144">
        <v>0</v>
      </c>
      <c r="D10" s="144">
        <v>0</v>
      </c>
      <c r="E10" s="144">
        <v>2</v>
      </c>
      <c r="F10" s="144">
        <v>0</v>
      </c>
      <c r="G10" s="144">
        <v>4</v>
      </c>
      <c r="H10" s="145">
        <v>3</v>
      </c>
      <c r="I10" s="63">
        <f t="shared" si="0"/>
        <v>9</v>
      </c>
      <c r="J10" s="61">
        <f t="shared" si="1"/>
        <v>2.0675675675675675</v>
      </c>
      <c r="L10" s="235">
        <v>3</v>
      </c>
      <c r="M10" s="239">
        <f t="shared" si="3"/>
      </c>
      <c r="N10" s="240">
        <f t="shared" si="4"/>
      </c>
      <c r="O10" s="240">
        <f t="shared" si="5"/>
      </c>
      <c r="P10" s="240">
        <f t="shared" si="6"/>
      </c>
      <c r="Q10" s="240">
        <f t="shared" si="7"/>
      </c>
      <c r="R10" s="240">
        <f t="shared" si="8"/>
      </c>
      <c r="S10" s="241">
        <f t="shared" si="9"/>
      </c>
    </row>
    <row r="11" spans="1:19" ht="12.75">
      <c r="A11" s="32">
        <v>4</v>
      </c>
      <c r="B11" s="143">
        <v>13</v>
      </c>
      <c r="C11" s="144">
        <v>9</v>
      </c>
      <c r="D11" s="144">
        <v>9</v>
      </c>
      <c r="E11" s="144">
        <v>8</v>
      </c>
      <c r="F11" s="144">
        <v>8</v>
      </c>
      <c r="G11" s="144">
        <v>4</v>
      </c>
      <c r="H11" s="145">
        <v>11</v>
      </c>
      <c r="I11" s="63">
        <f t="shared" si="0"/>
        <v>62</v>
      </c>
      <c r="J11" s="61">
        <f t="shared" si="1"/>
        <v>14.243243243243244</v>
      </c>
      <c r="L11" s="235">
        <v>4</v>
      </c>
      <c r="M11" s="239">
        <f t="shared" si="3"/>
      </c>
      <c r="N11" s="240">
        <f t="shared" si="4"/>
      </c>
      <c r="O11" s="240">
        <f t="shared" si="5"/>
      </c>
      <c r="P11" s="240">
        <f t="shared" si="6"/>
      </c>
      <c r="Q11" s="240">
        <f t="shared" si="7"/>
      </c>
      <c r="R11" s="240">
        <f t="shared" si="8"/>
      </c>
      <c r="S11" s="241">
        <f t="shared" si="9"/>
      </c>
    </row>
    <row r="12" spans="1:19" ht="12.75">
      <c r="A12" s="32">
        <v>5</v>
      </c>
      <c r="B12" s="143">
        <v>4.5</v>
      </c>
      <c r="C12" s="144">
        <v>5</v>
      </c>
      <c r="D12" s="144">
        <v>0</v>
      </c>
      <c r="E12" s="144">
        <v>3</v>
      </c>
      <c r="F12" s="144">
        <v>0</v>
      </c>
      <c r="G12" s="144">
        <v>0</v>
      </c>
      <c r="H12" s="145">
        <v>0</v>
      </c>
      <c r="I12" s="63">
        <f t="shared" si="0"/>
        <v>12.5</v>
      </c>
      <c r="J12" s="61">
        <f t="shared" si="1"/>
        <v>2.8716216216216215</v>
      </c>
      <c r="L12" s="235">
        <v>5</v>
      </c>
      <c r="M12" s="239">
        <f t="shared" si="3"/>
      </c>
      <c r="N12" s="240">
        <f t="shared" si="4"/>
      </c>
      <c r="O12" s="240">
        <f t="shared" si="5"/>
      </c>
      <c r="P12" s="240">
        <f t="shared" si="6"/>
      </c>
      <c r="Q12" s="240">
        <f t="shared" si="7"/>
      </c>
      <c r="R12" s="240">
        <f t="shared" si="8"/>
      </c>
      <c r="S12" s="241">
        <f t="shared" si="9"/>
      </c>
    </row>
    <row r="13" spans="1:19" ht="12.75">
      <c r="A13" s="32">
        <v>6</v>
      </c>
      <c r="B13" s="143">
        <v>14</v>
      </c>
      <c r="C13" s="144">
        <v>1</v>
      </c>
      <c r="D13" s="144">
        <v>1</v>
      </c>
      <c r="E13" s="144">
        <v>0</v>
      </c>
      <c r="F13" s="144">
        <v>0</v>
      </c>
      <c r="G13" s="144">
        <v>2</v>
      </c>
      <c r="H13" s="145">
        <v>5</v>
      </c>
      <c r="I13" s="63">
        <f t="shared" si="0"/>
        <v>23</v>
      </c>
      <c r="J13" s="61">
        <f t="shared" si="1"/>
        <v>5.283783783783784</v>
      </c>
      <c r="L13" s="235">
        <v>6</v>
      </c>
      <c r="M13" s="239">
        <f t="shared" si="3"/>
      </c>
      <c r="N13" s="240">
        <f t="shared" si="4"/>
      </c>
      <c r="O13" s="240">
        <f t="shared" si="5"/>
      </c>
      <c r="P13" s="240">
        <f t="shared" si="6"/>
      </c>
      <c r="Q13" s="240">
        <f t="shared" si="7"/>
      </c>
      <c r="R13" s="240">
        <f t="shared" si="8"/>
      </c>
      <c r="S13" s="241">
        <f t="shared" si="9"/>
      </c>
    </row>
    <row r="14" spans="1:19" ht="12.75">
      <c r="A14" s="32">
        <v>7</v>
      </c>
      <c r="B14" s="143">
        <v>13</v>
      </c>
      <c r="C14" s="144">
        <v>6</v>
      </c>
      <c r="D14" s="144">
        <v>9</v>
      </c>
      <c r="E14" s="144">
        <v>6</v>
      </c>
      <c r="F14" s="144">
        <v>7</v>
      </c>
      <c r="G14" s="144">
        <v>2</v>
      </c>
      <c r="H14" s="145">
        <v>11</v>
      </c>
      <c r="I14" s="63">
        <f t="shared" si="0"/>
        <v>54</v>
      </c>
      <c r="J14" s="61">
        <f t="shared" si="1"/>
        <v>12.405405405405405</v>
      </c>
      <c r="L14" s="235">
        <v>7</v>
      </c>
      <c r="M14" s="239">
        <f t="shared" si="3"/>
      </c>
      <c r="N14" s="240">
        <f t="shared" si="4"/>
      </c>
      <c r="O14" s="240">
        <f t="shared" si="5"/>
      </c>
      <c r="P14" s="240">
        <f t="shared" si="6"/>
      </c>
      <c r="Q14" s="240">
        <f t="shared" si="7"/>
      </c>
      <c r="R14" s="240">
        <f t="shared" si="8"/>
      </c>
      <c r="S14" s="241">
        <f t="shared" si="9"/>
      </c>
    </row>
    <row r="15" spans="1:19" ht="12.75">
      <c r="A15" s="32">
        <v>8</v>
      </c>
      <c r="B15" s="143">
        <v>13</v>
      </c>
      <c r="C15" s="144">
        <v>9</v>
      </c>
      <c r="D15" s="144">
        <v>12</v>
      </c>
      <c r="E15" s="144">
        <v>6</v>
      </c>
      <c r="F15" s="144">
        <v>8</v>
      </c>
      <c r="G15" s="144">
        <v>4</v>
      </c>
      <c r="H15" s="145">
        <v>11</v>
      </c>
      <c r="I15" s="63">
        <f t="shared" si="0"/>
        <v>63</v>
      </c>
      <c r="J15" s="61">
        <f t="shared" si="1"/>
        <v>14.472972972972974</v>
      </c>
      <c r="L15" s="235">
        <v>8</v>
      </c>
      <c r="M15" s="239">
        <f t="shared" si="3"/>
      </c>
      <c r="N15" s="240">
        <f t="shared" si="4"/>
      </c>
      <c r="O15" s="240">
        <f t="shared" si="5"/>
      </c>
      <c r="P15" s="240">
        <f t="shared" si="6"/>
      </c>
      <c r="Q15" s="240">
        <f t="shared" si="7"/>
      </c>
      <c r="R15" s="240">
        <f t="shared" si="8"/>
      </c>
      <c r="S15" s="241">
        <f t="shared" si="9"/>
      </c>
    </row>
    <row r="16" spans="1:19" ht="12.75">
      <c r="A16" s="32">
        <v>9</v>
      </c>
      <c r="B16" s="143"/>
      <c r="C16" s="144"/>
      <c r="D16" s="144"/>
      <c r="E16" s="144"/>
      <c r="F16" s="144"/>
      <c r="G16" s="144"/>
      <c r="H16" s="145"/>
      <c r="I16" s="63">
        <f>SUM(B16:H16)</f>
        <v>0</v>
      </c>
      <c r="J16" s="61">
        <f t="shared" si="1"/>
        <v>0</v>
      </c>
      <c r="L16" s="235">
        <v>9</v>
      </c>
      <c r="M16" s="239">
        <f aca="true" t="shared" si="10" ref="M16:S16">IF(B16&gt;B$7,"chyba","")</f>
      </c>
      <c r="N16" s="240">
        <f t="shared" si="10"/>
      </c>
      <c r="O16" s="240">
        <f t="shared" si="10"/>
      </c>
      <c r="P16" s="240">
        <f t="shared" si="10"/>
      </c>
      <c r="Q16" s="240">
        <f t="shared" si="10"/>
      </c>
      <c r="R16" s="240">
        <f t="shared" si="10"/>
      </c>
      <c r="S16" s="241">
        <f t="shared" si="10"/>
      </c>
    </row>
    <row r="17" spans="1:19" ht="12.75">
      <c r="A17" s="32">
        <v>10</v>
      </c>
      <c r="B17" s="143">
        <v>6</v>
      </c>
      <c r="C17" s="144">
        <v>0</v>
      </c>
      <c r="D17" s="144">
        <v>0</v>
      </c>
      <c r="E17" s="144">
        <v>1</v>
      </c>
      <c r="F17" s="144">
        <v>0</v>
      </c>
      <c r="G17" s="144">
        <v>0</v>
      </c>
      <c r="H17" s="145">
        <v>0</v>
      </c>
      <c r="I17" s="63">
        <f t="shared" si="0"/>
        <v>7</v>
      </c>
      <c r="J17" s="61">
        <f t="shared" si="1"/>
        <v>1.6081081081081081</v>
      </c>
      <c r="L17" s="235">
        <v>10</v>
      </c>
      <c r="M17" s="239">
        <f t="shared" si="3"/>
      </c>
      <c r="N17" s="240">
        <f t="shared" si="4"/>
      </c>
      <c r="O17" s="240">
        <f t="shared" si="5"/>
      </c>
      <c r="P17" s="240">
        <f t="shared" si="6"/>
      </c>
      <c r="Q17" s="240">
        <f t="shared" si="7"/>
      </c>
      <c r="R17" s="240">
        <f t="shared" si="8"/>
      </c>
      <c r="S17" s="241">
        <f t="shared" si="9"/>
      </c>
    </row>
    <row r="18" spans="1:19" ht="12.75">
      <c r="A18" s="32">
        <v>11</v>
      </c>
      <c r="B18" s="143">
        <v>15</v>
      </c>
      <c r="C18" s="144">
        <v>4</v>
      </c>
      <c r="D18" s="144">
        <v>2.5</v>
      </c>
      <c r="E18" s="144">
        <v>1</v>
      </c>
      <c r="F18" s="144">
        <v>0</v>
      </c>
      <c r="G18" s="144">
        <v>4</v>
      </c>
      <c r="H18" s="145">
        <v>0</v>
      </c>
      <c r="I18" s="63">
        <f t="shared" si="0"/>
        <v>26.5</v>
      </c>
      <c r="J18" s="61">
        <f t="shared" si="1"/>
        <v>6.087837837837838</v>
      </c>
      <c r="L18" s="235">
        <v>11</v>
      </c>
      <c r="M18" s="239">
        <f t="shared" si="3"/>
      </c>
      <c r="N18" s="240">
        <f t="shared" si="4"/>
      </c>
      <c r="O18" s="240">
        <f t="shared" si="5"/>
      </c>
      <c r="P18" s="240">
        <f t="shared" si="6"/>
      </c>
      <c r="Q18" s="240">
        <f t="shared" si="7"/>
      </c>
      <c r="R18" s="240">
        <f t="shared" si="8"/>
      </c>
      <c r="S18" s="241">
        <f t="shared" si="9"/>
      </c>
    </row>
    <row r="19" spans="1:19" ht="12.75">
      <c r="A19" s="32">
        <v>12</v>
      </c>
      <c r="B19" s="143">
        <v>12</v>
      </c>
      <c r="C19" s="144">
        <v>5</v>
      </c>
      <c r="D19" s="144">
        <v>2</v>
      </c>
      <c r="E19" s="144">
        <v>0</v>
      </c>
      <c r="F19" s="144">
        <v>0</v>
      </c>
      <c r="G19" s="144">
        <v>1</v>
      </c>
      <c r="H19" s="145">
        <v>0</v>
      </c>
      <c r="I19" s="63">
        <f t="shared" si="0"/>
        <v>20</v>
      </c>
      <c r="J19" s="61">
        <f t="shared" si="1"/>
        <v>4.594594594594595</v>
      </c>
      <c r="L19" s="235">
        <v>12</v>
      </c>
      <c r="M19" s="239">
        <f t="shared" si="3"/>
      </c>
      <c r="N19" s="240">
        <f t="shared" si="4"/>
      </c>
      <c r="O19" s="240">
        <f t="shared" si="5"/>
      </c>
      <c r="P19" s="240">
        <f t="shared" si="6"/>
      </c>
      <c r="Q19" s="240">
        <f t="shared" si="7"/>
      </c>
      <c r="R19" s="240">
        <f t="shared" si="8"/>
      </c>
      <c r="S19" s="241">
        <f t="shared" si="9"/>
      </c>
    </row>
    <row r="20" spans="1:19" ht="12.75">
      <c r="A20" s="32">
        <v>13</v>
      </c>
      <c r="B20" s="143">
        <v>13</v>
      </c>
      <c r="C20" s="144">
        <v>3</v>
      </c>
      <c r="D20" s="144">
        <v>0</v>
      </c>
      <c r="E20" s="144">
        <v>1</v>
      </c>
      <c r="F20" s="144">
        <v>0</v>
      </c>
      <c r="G20" s="144">
        <v>0</v>
      </c>
      <c r="H20" s="145">
        <v>0</v>
      </c>
      <c r="I20" s="63">
        <f t="shared" si="0"/>
        <v>17</v>
      </c>
      <c r="J20" s="61">
        <f t="shared" si="1"/>
        <v>3.9054054054054053</v>
      </c>
      <c r="L20" s="235">
        <v>13</v>
      </c>
      <c r="M20" s="239">
        <f t="shared" si="3"/>
      </c>
      <c r="N20" s="240">
        <f t="shared" si="4"/>
      </c>
      <c r="O20" s="240">
        <f t="shared" si="5"/>
      </c>
      <c r="P20" s="240">
        <f t="shared" si="6"/>
      </c>
      <c r="Q20" s="240">
        <f t="shared" si="7"/>
      </c>
      <c r="R20" s="240">
        <f t="shared" si="8"/>
      </c>
      <c r="S20" s="241">
        <f t="shared" si="9"/>
      </c>
    </row>
    <row r="21" spans="1:19" ht="12.75">
      <c r="A21" s="32">
        <v>14</v>
      </c>
      <c r="B21" s="143">
        <v>4</v>
      </c>
      <c r="C21" s="144">
        <v>0</v>
      </c>
      <c r="D21" s="144">
        <v>0</v>
      </c>
      <c r="E21" s="144">
        <v>1</v>
      </c>
      <c r="F21" s="144">
        <v>0</v>
      </c>
      <c r="G21" s="144">
        <v>2</v>
      </c>
      <c r="H21" s="145">
        <v>0</v>
      </c>
      <c r="I21" s="63">
        <f t="shared" si="0"/>
        <v>7</v>
      </c>
      <c r="J21" s="61">
        <f t="shared" si="1"/>
        <v>1.6081081081081081</v>
      </c>
      <c r="L21" s="235">
        <v>14</v>
      </c>
      <c r="M21" s="239">
        <f t="shared" si="3"/>
      </c>
      <c r="N21" s="240">
        <f t="shared" si="4"/>
      </c>
      <c r="O21" s="240">
        <f t="shared" si="5"/>
      </c>
      <c r="P21" s="240">
        <f t="shared" si="6"/>
      </c>
      <c r="Q21" s="240">
        <f t="shared" si="7"/>
      </c>
      <c r="R21" s="240">
        <f t="shared" si="8"/>
      </c>
      <c r="S21" s="241">
        <f t="shared" si="9"/>
      </c>
    </row>
    <row r="22" spans="1:19" ht="12.75">
      <c r="A22" s="32">
        <v>15</v>
      </c>
      <c r="B22" s="143">
        <v>11</v>
      </c>
      <c r="C22" s="144">
        <v>5</v>
      </c>
      <c r="D22" s="144">
        <v>5</v>
      </c>
      <c r="E22" s="144">
        <v>5</v>
      </c>
      <c r="F22" s="144">
        <v>0</v>
      </c>
      <c r="G22" s="144">
        <v>4</v>
      </c>
      <c r="H22" s="145">
        <v>0</v>
      </c>
      <c r="I22" s="63">
        <f t="shared" si="0"/>
        <v>30</v>
      </c>
      <c r="J22" s="61">
        <f t="shared" si="1"/>
        <v>6.891891891891892</v>
      </c>
      <c r="L22" s="235">
        <v>15</v>
      </c>
      <c r="M22" s="239">
        <f t="shared" si="3"/>
      </c>
      <c r="N22" s="240">
        <f t="shared" si="4"/>
      </c>
      <c r="O22" s="240">
        <f t="shared" si="5"/>
      </c>
      <c r="P22" s="240">
        <f t="shared" si="6"/>
      </c>
      <c r="Q22" s="240">
        <f t="shared" si="7"/>
      </c>
      <c r="R22" s="240">
        <f t="shared" si="8"/>
      </c>
      <c r="S22" s="241">
        <f t="shared" si="9"/>
      </c>
    </row>
    <row r="23" spans="1:19" ht="12.75">
      <c r="A23" s="32">
        <v>16</v>
      </c>
      <c r="B23" s="143">
        <v>1</v>
      </c>
      <c r="C23" s="144">
        <v>5</v>
      </c>
      <c r="D23" s="144">
        <v>5</v>
      </c>
      <c r="E23" s="144">
        <v>9</v>
      </c>
      <c r="F23" s="144">
        <v>0</v>
      </c>
      <c r="G23" s="144">
        <v>0</v>
      </c>
      <c r="H23" s="145">
        <v>11</v>
      </c>
      <c r="I23" s="63">
        <f aca="true" t="shared" si="11" ref="I23:I32">SUM(B23:H23)</f>
        <v>31</v>
      </c>
      <c r="J23" s="61">
        <f t="shared" si="1"/>
        <v>7.121621621621622</v>
      </c>
      <c r="L23" s="235">
        <v>16</v>
      </c>
      <c r="M23" s="239">
        <f t="shared" si="3"/>
      </c>
      <c r="N23" s="240">
        <f t="shared" si="4"/>
      </c>
      <c r="O23" s="240">
        <f t="shared" si="5"/>
      </c>
      <c r="P23" s="240">
        <f t="shared" si="6"/>
      </c>
      <c r="Q23" s="240">
        <f t="shared" si="7"/>
      </c>
      <c r="R23" s="240">
        <f t="shared" si="8"/>
      </c>
      <c r="S23" s="241">
        <f t="shared" si="9"/>
      </c>
    </row>
    <row r="24" spans="1:19" ht="12.75">
      <c r="A24" s="32">
        <v>17</v>
      </c>
      <c r="B24" s="143"/>
      <c r="C24" s="144"/>
      <c r="D24" s="144"/>
      <c r="E24" s="144"/>
      <c r="F24" s="144"/>
      <c r="G24" s="144"/>
      <c r="H24" s="145"/>
      <c r="I24" s="63">
        <f>SUM(B24:H24)</f>
        <v>0</v>
      </c>
      <c r="J24" s="61">
        <f t="shared" si="1"/>
        <v>0</v>
      </c>
      <c r="L24" s="235">
        <v>17</v>
      </c>
      <c r="M24" s="239">
        <f aca="true" t="shared" si="12" ref="M24:S25">IF(B24&gt;B$7,"chyba","")</f>
      </c>
      <c r="N24" s="240">
        <f t="shared" si="12"/>
      </c>
      <c r="O24" s="240">
        <f t="shared" si="12"/>
      </c>
      <c r="P24" s="240">
        <f t="shared" si="12"/>
      </c>
      <c r="Q24" s="240">
        <f t="shared" si="12"/>
      </c>
      <c r="R24" s="240">
        <f t="shared" si="12"/>
      </c>
      <c r="S24" s="241">
        <f t="shared" si="12"/>
      </c>
    </row>
    <row r="25" spans="1:19" ht="12.75">
      <c r="A25" s="32">
        <v>18</v>
      </c>
      <c r="B25" s="143"/>
      <c r="C25" s="144"/>
      <c r="D25" s="144"/>
      <c r="E25" s="144"/>
      <c r="F25" s="144"/>
      <c r="G25" s="144"/>
      <c r="H25" s="145"/>
      <c r="I25" s="63">
        <f>SUM(B25:H25)</f>
        <v>0</v>
      </c>
      <c r="J25" s="61">
        <f t="shared" si="1"/>
        <v>0</v>
      </c>
      <c r="L25" s="235">
        <v>18</v>
      </c>
      <c r="M25" s="239">
        <f t="shared" si="12"/>
      </c>
      <c r="N25" s="240">
        <f t="shared" si="12"/>
      </c>
      <c r="O25" s="240">
        <f t="shared" si="12"/>
      </c>
      <c r="P25" s="240">
        <f t="shared" si="12"/>
      </c>
      <c r="Q25" s="240">
        <f t="shared" si="12"/>
      </c>
      <c r="R25" s="240">
        <f t="shared" si="12"/>
      </c>
      <c r="S25" s="241">
        <f t="shared" si="12"/>
      </c>
    </row>
    <row r="26" spans="1:19" ht="12.75">
      <c r="A26" s="32">
        <v>19</v>
      </c>
      <c r="B26" s="143">
        <v>4</v>
      </c>
      <c r="C26" s="144">
        <v>0</v>
      </c>
      <c r="D26" s="144">
        <v>0</v>
      </c>
      <c r="E26" s="144">
        <v>2</v>
      </c>
      <c r="F26" s="144">
        <v>0</v>
      </c>
      <c r="G26" s="144">
        <v>3</v>
      </c>
      <c r="H26" s="145">
        <v>7</v>
      </c>
      <c r="I26" s="63">
        <f t="shared" si="11"/>
        <v>16</v>
      </c>
      <c r="J26" s="61">
        <f t="shared" si="1"/>
        <v>3.675675675675676</v>
      </c>
      <c r="L26" s="235">
        <v>19</v>
      </c>
      <c r="M26" s="239">
        <f t="shared" si="3"/>
      </c>
      <c r="N26" s="240">
        <f t="shared" si="4"/>
      </c>
      <c r="O26" s="240">
        <f t="shared" si="5"/>
      </c>
      <c r="P26" s="240">
        <f t="shared" si="6"/>
      </c>
      <c r="Q26" s="240">
        <f t="shared" si="7"/>
      </c>
      <c r="R26" s="240">
        <f t="shared" si="8"/>
      </c>
      <c r="S26" s="241">
        <f t="shared" si="9"/>
      </c>
    </row>
    <row r="27" spans="1:19" ht="12.75">
      <c r="A27" s="32">
        <v>20</v>
      </c>
      <c r="B27" s="143">
        <v>6.5</v>
      </c>
      <c r="C27" s="144">
        <v>0</v>
      </c>
      <c r="D27" s="144">
        <v>0</v>
      </c>
      <c r="E27" s="144">
        <v>0</v>
      </c>
      <c r="F27" s="144">
        <v>0</v>
      </c>
      <c r="G27" s="144">
        <v>2</v>
      </c>
      <c r="H27" s="145">
        <v>2</v>
      </c>
      <c r="I27" s="63">
        <f t="shared" si="11"/>
        <v>10.5</v>
      </c>
      <c r="J27" s="61">
        <f t="shared" si="1"/>
        <v>2.4121621621621623</v>
      </c>
      <c r="L27" s="235">
        <v>20</v>
      </c>
      <c r="M27" s="239">
        <f t="shared" si="3"/>
      </c>
      <c r="N27" s="240">
        <f t="shared" si="4"/>
      </c>
      <c r="O27" s="240">
        <f t="shared" si="5"/>
      </c>
      <c r="P27" s="240">
        <f t="shared" si="6"/>
      </c>
      <c r="Q27" s="240">
        <f t="shared" si="7"/>
      </c>
      <c r="R27" s="240">
        <f t="shared" si="8"/>
      </c>
      <c r="S27" s="241">
        <f t="shared" si="9"/>
      </c>
    </row>
    <row r="28" spans="1:19" ht="12.75">
      <c r="A28" s="32">
        <v>21</v>
      </c>
      <c r="B28" s="143"/>
      <c r="C28" s="144"/>
      <c r="D28" s="144"/>
      <c r="E28" s="144"/>
      <c r="F28" s="144"/>
      <c r="G28" s="144"/>
      <c r="H28" s="145"/>
      <c r="I28" s="63">
        <f t="shared" si="11"/>
        <v>0</v>
      </c>
      <c r="J28" s="61">
        <f t="shared" si="1"/>
        <v>0</v>
      </c>
      <c r="L28" s="235">
        <v>21</v>
      </c>
      <c r="M28" s="239">
        <f t="shared" si="3"/>
      </c>
      <c r="N28" s="240">
        <f t="shared" si="4"/>
      </c>
      <c r="O28" s="240">
        <f t="shared" si="5"/>
      </c>
      <c r="P28" s="240">
        <f t="shared" si="6"/>
      </c>
      <c r="Q28" s="240">
        <f t="shared" si="7"/>
      </c>
      <c r="R28" s="240">
        <f t="shared" si="8"/>
      </c>
      <c r="S28" s="241">
        <f t="shared" si="9"/>
      </c>
    </row>
    <row r="29" spans="1:19" ht="12.75">
      <c r="A29" s="32">
        <v>22</v>
      </c>
      <c r="B29" s="143"/>
      <c r="C29" s="144"/>
      <c r="D29" s="144"/>
      <c r="E29" s="144"/>
      <c r="F29" s="144"/>
      <c r="G29" s="144"/>
      <c r="H29" s="145"/>
      <c r="I29" s="63">
        <f t="shared" si="11"/>
        <v>0</v>
      </c>
      <c r="J29" s="61">
        <f t="shared" si="1"/>
        <v>0</v>
      </c>
      <c r="L29" s="235">
        <v>22</v>
      </c>
      <c r="M29" s="239">
        <f t="shared" si="3"/>
      </c>
      <c r="N29" s="240">
        <f t="shared" si="4"/>
      </c>
      <c r="O29" s="240">
        <f t="shared" si="5"/>
      </c>
      <c r="P29" s="240">
        <f t="shared" si="6"/>
      </c>
      <c r="Q29" s="240">
        <f t="shared" si="7"/>
      </c>
      <c r="R29" s="240">
        <f t="shared" si="8"/>
      </c>
      <c r="S29" s="241">
        <f t="shared" si="9"/>
      </c>
    </row>
    <row r="30" spans="1:19" ht="12.75">
      <c r="A30" s="32">
        <v>23</v>
      </c>
      <c r="B30" s="143"/>
      <c r="C30" s="144"/>
      <c r="D30" s="144"/>
      <c r="E30" s="144"/>
      <c r="F30" s="144"/>
      <c r="G30" s="144"/>
      <c r="H30" s="145"/>
      <c r="I30" s="63">
        <f t="shared" si="11"/>
        <v>0</v>
      </c>
      <c r="J30" s="61">
        <f t="shared" si="1"/>
        <v>0</v>
      </c>
      <c r="L30" s="235">
        <v>23</v>
      </c>
      <c r="M30" s="239">
        <f t="shared" si="3"/>
      </c>
      <c r="N30" s="240">
        <f t="shared" si="4"/>
      </c>
      <c r="O30" s="240">
        <f t="shared" si="5"/>
      </c>
      <c r="P30" s="240">
        <f t="shared" si="6"/>
      </c>
      <c r="Q30" s="240">
        <f t="shared" si="7"/>
      </c>
      <c r="R30" s="240">
        <f t="shared" si="8"/>
      </c>
      <c r="S30" s="241">
        <f t="shared" si="9"/>
      </c>
    </row>
    <row r="31" spans="1:19" ht="12.75">
      <c r="A31" s="32">
        <v>24</v>
      </c>
      <c r="B31" s="148"/>
      <c r="C31" s="149"/>
      <c r="D31" s="149"/>
      <c r="E31" s="149"/>
      <c r="F31" s="149"/>
      <c r="G31" s="149"/>
      <c r="H31" s="150"/>
      <c r="I31" s="63">
        <f t="shared" si="11"/>
        <v>0</v>
      </c>
      <c r="J31" s="61">
        <f t="shared" si="1"/>
        <v>0</v>
      </c>
      <c r="L31" s="235">
        <v>24</v>
      </c>
      <c r="M31" s="239">
        <f t="shared" si="3"/>
      </c>
      <c r="N31" s="240">
        <f t="shared" si="4"/>
      </c>
      <c r="O31" s="240">
        <f t="shared" si="5"/>
      </c>
      <c r="P31" s="240">
        <f t="shared" si="6"/>
      </c>
      <c r="Q31" s="240">
        <f t="shared" si="7"/>
      </c>
      <c r="R31" s="240">
        <f t="shared" si="8"/>
      </c>
      <c r="S31" s="241">
        <f t="shared" si="9"/>
      </c>
    </row>
    <row r="32" spans="1:19" ht="13.5" thickBot="1">
      <c r="A32" s="32">
        <v>25</v>
      </c>
      <c r="B32" s="153"/>
      <c r="C32" s="154"/>
      <c r="D32" s="154"/>
      <c r="E32" s="154"/>
      <c r="F32" s="154"/>
      <c r="G32" s="154"/>
      <c r="H32" s="155"/>
      <c r="I32" s="64">
        <f t="shared" si="11"/>
        <v>0</v>
      </c>
      <c r="J32" s="95">
        <f t="shared" si="1"/>
        <v>0</v>
      </c>
      <c r="L32" s="242">
        <v>25</v>
      </c>
      <c r="M32" s="243">
        <f t="shared" si="3"/>
      </c>
      <c r="N32" s="244">
        <f t="shared" si="4"/>
      </c>
      <c r="O32" s="244">
        <f t="shared" si="5"/>
      </c>
      <c r="P32" s="244">
        <f t="shared" si="6"/>
      </c>
      <c r="Q32" s="244">
        <f t="shared" si="7"/>
      </c>
      <c r="R32" s="244">
        <f t="shared" si="8"/>
      </c>
      <c r="S32" s="245">
        <f t="shared" si="9"/>
      </c>
    </row>
    <row r="33" spans="1:10" ht="12.75">
      <c r="A33" s="9"/>
      <c r="B33" s="9"/>
      <c r="C33" s="9"/>
      <c r="D33" s="9"/>
      <c r="E33" s="9"/>
      <c r="F33" s="9"/>
      <c r="G33" s="9"/>
      <c r="H33" s="9"/>
      <c r="I33" s="13"/>
      <c r="J33" s="14"/>
    </row>
    <row r="34" spans="1:10" ht="12.75">
      <c r="A34" s="9"/>
      <c r="B34" s="9"/>
      <c r="C34" s="9"/>
      <c r="D34" s="9"/>
      <c r="E34" s="9"/>
      <c r="F34" s="9"/>
      <c r="G34" s="9"/>
      <c r="H34" s="9"/>
      <c r="I34" s="13"/>
      <c r="J34" s="14"/>
    </row>
    <row r="35" spans="1:10" ht="12.75">
      <c r="A35" s="9"/>
      <c r="B35" s="9"/>
      <c r="C35" s="9"/>
      <c r="D35" s="9"/>
      <c r="E35" s="9"/>
      <c r="F35" s="9"/>
      <c r="G35" s="9"/>
      <c r="H35" s="9"/>
      <c r="I35" s="13"/>
      <c r="J35" s="14"/>
    </row>
    <row r="36" spans="1:10" ht="12.75">
      <c r="A36" s="9"/>
      <c r="B36" s="9"/>
      <c r="C36" s="9"/>
      <c r="D36" s="9"/>
      <c r="E36" s="9"/>
      <c r="F36" s="9"/>
      <c r="G36" s="9"/>
      <c r="H36" s="9"/>
      <c r="I36" s="13"/>
      <c r="J36" s="14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</sheetData>
  <sheetProtection/>
  <mergeCells count="3">
    <mergeCell ref="B5:I5"/>
    <mergeCell ref="M5:S5"/>
    <mergeCell ref="L5:L7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S37"/>
  <sheetViews>
    <sheetView zoomScalePageLayoutView="0" workbookViewId="0" topLeftCell="A1">
      <selection activeCell="U12" sqref="U12"/>
    </sheetView>
  </sheetViews>
  <sheetFormatPr defaultColWidth="9.00390625" defaultRowHeight="12.75"/>
  <cols>
    <col min="1" max="1" width="5.625" style="0" customWidth="1"/>
    <col min="2" max="9" width="5.75390625" style="0" customWidth="1"/>
    <col min="10" max="10" width="8.375" style="0" customWidth="1"/>
    <col min="11" max="11" width="8.00390625" style="0" customWidth="1"/>
    <col min="12" max="12" width="2.375" style="0" customWidth="1"/>
    <col min="13" max="13" width="5.00390625" style="0" customWidth="1"/>
    <col min="14" max="19" width="5.75390625" style="0" customWidth="1"/>
  </cols>
  <sheetData>
    <row r="3" ht="20.25">
      <c r="A3" s="1" t="s">
        <v>75</v>
      </c>
    </row>
    <row r="4" ht="18.75" thickBot="1">
      <c r="A4" s="4"/>
    </row>
    <row r="5" spans="1:19" ht="18.75" thickBot="1">
      <c r="A5" s="4"/>
      <c r="B5" s="383" t="s">
        <v>62</v>
      </c>
      <c r="C5" s="375"/>
      <c r="D5" s="375"/>
      <c r="E5" s="375"/>
      <c r="F5" s="375"/>
      <c r="G5" s="375"/>
      <c r="H5" s="375"/>
      <c r="I5" s="375"/>
      <c r="J5" s="373"/>
      <c r="K5" s="77" t="s">
        <v>61</v>
      </c>
      <c r="M5" s="400" t="s">
        <v>74</v>
      </c>
      <c r="N5" s="402" t="s">
        <v>84</v>
      </c>
      <c r="O5" s="403"/>
      <c r="P5" s="403"/>
      <c r="Q5" s="403"/>
      <c r="R5" s="403"/>
      <c r="S5" s="404"/>
    </row>
    <row r="6" spans="2:19" ht="13.5" thickBot="1">
      <c r="B6" s="66" t="s">
        <v>76</v>
      </c>
      <c r="C6" s="67" t="s">
        <v>77</v>
      </c>
      <c r="D6" s="67" t="s">
        <v>78</v>
      </c>
      <c r="E6" s="68" t="s">
        <v>79</v>
      </c>
      <c r="F6" s="96" t="s">
        <v>80</v>
      </c>
      <c r="G6" s="98" t="s">
        <v>81</v>
      </c>
      <c r="H6" s="65" t="s">
        <v>82</v>
      </c>
      <c r="I6" s="19" t="s">
        <v>83</v>
      </c>
      <c r="J6" s="60" t="s">
        <v>13</v>
      </c>
      <c r="K6" s="93" t="s">
        <v>1</v>
      </c>
      <c r="M6" s="401"/>
      <c r="N6" s="207" t="s">
        <v>76</v>
      </c>
      <c r="O6" s="208" t="s">
        <v>77</v>
      </c>
      <c r="P6" s="208" t="s">
        <v>78</v>
      </c>
      <c r="Q6" s="209" t="s">
        <v>79</v>
      </c>
      <c r="R6" s="210" t="s">
        <v>80</v>
      </c>
      <c r="S6" s="209" t="s">
        <v>81</v>
      </c>
    </row>
    <row r="7" spans="1:19" ht="13.5" thickBot="1">
      <c r="A7" s="31" t="s">
        <v>31</v>
      </c>
      <c r="B7" s="69">
        <v>6</v>
      </c>
      <c r="C7" s="70">
        <v>3</v>
      </c>
      <c r="D7" s="70">
        <v>3</v>
      </c>
      <c r="E7" s="25">
        <v>12</v>
      </c>
      <c r="F7" s="97">
        <v>4</v>
      </c>
      <c r="G7" s="99">
        <v>4</v>
      </c>
      <c r="H7" s="102">
        <f>SUM(B7:E7)</f>
        <v>24</v>
      </c>
      <c r="I7" s="103">
        <f>F7+G7</f>
        <v>8</v>
      </c>
      <c r="J7" s="100">
        <f>SUM(B7:G7)</f>
        <v>32</v>
      </c>
      <c r="K7" s="94">
        <f>J7*8/32</f>
        <v>8</v>
      </c>
      <c r="M7" s="401"/>
      <c r="N7" s="211">
        <v>6</v>
      </c>
      <c r="O7" s="212">
        <v>3</v>
      </c>
      <c r="P7" s="212">
        <v>3</v>
      </c>
      <c r="Q7" s="213">
        <v>12</v>
      </c>
      <c r="R7" s="214">
        <v>4</v>
      </c>
      <c r="S7" s="213">
        <v>4</v>
      </c>
    </row>
    <row r="8" spans="1:19" ht="13.5" thickBot="1">
      <c r="A8" s="32">
        <v>1</v>
      </c>
      <c r="B8" s="138">
        <v>0</v>
      </c>
      <c r="C8" s="139">
        <v>0</v>
      </c>
      <c r="D8" s="139">
        <v>0</v>
      </c>
      <c r="E8" s="140">
        <v>4</v>
      </c>
      <c r="F8" s="141">
        <v>0</v>
      </c>
      <c r="G8" s="142">
        <v>3</v>
      </c>
      <c r="H8" s="107">
        <f aca="true" t="shared" si="0" ref="H8:H32">SUM(B8:E8)</f>
        <v>4</v>
      </c>
      <c r="I8" s="104">
        <f aca="true" t="shared" si="1" ref="I8:I32">F8+G8</f>
        <v>3</v>
      </c>
      <c r="J8" s="101">
        <f aca="true" t="shared" si="2" ref="J8:J32">SUM(B8:G8)</f>
        <v>7</v>
      </c>
      <c r="K8" s="94">
        <f aca="true" t="shared" si="3" ref="K8:K32">J8*8/32</f>
        <v>1.75</v>
      </c>
      <c r="M8" s="235">
        <v>1</v>
      </c>
      <c r="N8" s="246">
        <f aca="true" t="shared" si="4" ref="N8:S8">IF(B8&gt;B$7,"chyba","")</f>
      </c>
      <c r="O8" s="247">
        <f t="shared" si="4"/>
      </c>
      <c r="P8" s="247">
        <f t="shared" si="4"/>
      </c>
      <c r="Q8" s="248">
        <f t="shared" si="4"/>
      </c>
      <c r="R8" s="249">
        <f t="shared" si="4"/>
      </c>
      <c r="S8" s="248">
        <f t="shared" si="4"/>
      </c>
    </row>
    <row r="9" spans="1:19" ht="13.5" thickBot="1">
      <c r="A9" s="32">
        <v>2</v>
      </c>
      <c r="B9" s="143">
        <v>0</v>
      </c>
      <c r="C9" s="144">
        <v>0</v>
      </c>
      <c r="D9" s="144">
        <v>0</v>
      </c>
      <c r="E9" s="145">
        <v>10</v>
      </c>
      <c r="F9" s="146">
        <v>3</v>
      </c>
      <c r="G9" s="147">
        <v>3</v>
      </c>
      <c r="H9" s="108">
        <f t="shared" si="0"/>
        <v>10</v>
      </c>
      <c r="I9" s="105">
        <f t="shared" si="1"/>
        <v>6</v>
      </c>
      <c r="J9" s="101">
        <f t="shared" si="2"/>
        <v>16</v>
      </c>
      <c r="K9" s="94">
        <f t="shared" si="3"/>
        <v>4</v>
      </c>
      <c r="M9" s="235">
        <v>2</v>
      </c>
      <c r="N9" s="250">
        <f aca="true" t="shared" si="5" ref="N9:N32">IF(B9&gt;B$7,"chyba","")</f>
      </c>
      <c r="O9" s="251">
        <f aca="true" t="shared" si="6" ref="O9:O32">IF(C9&gt;C$7,"chyba","")</f>
      </c>
      <c r="P9" s="251">
        <f aca="true" t="shared" si="7" ref="P9:P32">IF(D9&gt;D$7,"chyba","")</f>
      </c>
      <c r="Q9" s="252">
        <f aca="true" t="shared" si="8" ref="Q9:Q32">IF(E9&gt;E$7,"chyba","")</f>
      </c>
      <c r="R9" s="253">
        <f aca="true" t="shared" si="9" ref="R9:R32">IF(F9&gt;F$7,"chyba","")</f>
      </c>
      <c r="S9" s="252">
        <f aca="true" t="shared" si="10" ref="S9:S32">IF(G9&gt;G$7,"chyba","")</f>
      </c>
    </row>
    <row r="10" spans="1:19" ht="13.5" thickBot="1">
      <c r="A10" s="32">
        <v>3</v>
      </c>
      <c r="B10" s="143">
        <v>0</v>
      </c>
      <c r="C10" s="144">
        <v>0</v>
      </c>
      <c r="D10" s="144">
        <v>0</v>
      </c>
      <c r="E10" s="145">
        <v>0</v>
      </c>
      <c r="F10" s="146">
        <v>0</v>
      </c>
      <c r="G10" s="147">
        <v>2</v>
      </c>
      <c r="H10" s="108">
        <f t="shared" si="0"/>
        <v>0</v>
      </c>
      <c r="I10" s="105">
        <f t="shared" si="1"/>
        <v>2</v>
      </c>
      <c r="J10" s="101">
        <f t="shared" si="2"/>
        <v>2</v>
      </c>
      <c r="K10" s="94">
        <f t="shared" si="3"/>
        <v>0.5</v>
      </c>
      <c r="M10" s="235">
        <v>3</v>
      </c>
      <c r="N10" s="250">
        <f t="shared" si="5"/>
      </c>
      <c r="O10" s="251">
        <f t="shared" si="6"/>
      </c>
      <c r="P10" s="251">
        <f t="shared" si="7"/>
      </c>
      <c r="Q10" s="252">
        <f t="shared" si="8"/>
      </c>
      <c r="R10" s="253">
        <f t="shared" si="9"/>
      </c>
      <c r="S10" s="252">
        <f t="shared" si="10"/>
      </c>
    </row>
    <row r="11" spans="1:19" ht="13.5" thickBot="1">
      <c r="A11" s="32">
        <v>4</v>
      </c>
      <c r="B11" s="143">
        <v>3</v>
      </c>
      <c r="C11" s="144">
        <v>1</v>
      </c>
      <c r="D11" s="144">
        <v>3</v>
      </c>
      <c r="E11" s="145">
        <v>11</v>
      </c>
      <c r="F11" s="146">
        <v>2</v>
      </c>
      <c r="G11" s="147">
        <v>1</v>
      </c>
      <c r="H11" s="108">
        <f t="shared" si="0"/>
        <v>18</v>
      </c>
      <c r="I11" s="105">
        <f t="shared" si="1"/>
        <v>3</v>
      </c>
      <c r="J11" s="101">
        <f t="shared" si="2"/>
        <v>21</v>
      </c>
      <c r="K11" s="94">
        <f t="shared" si="3"/>
        <v>5.25</v>
      </c>
      <c r="M11" s="235">
        <v>4</v>
      </c>
      <c r="N11" s="250">
        <f t="shared" si="5"/>
      </c>
      <c r="O11" s="251">
        <f t="shared" si="6"/>
      </c>
      <c r="P11" s="251">
        <f t="shared" si="7"/>
      </c>
      <c r="Q11" s="252">
        <f t="shared" si="8"/>
      </c>
      <c r="R11" s="253">
        <f t="shared" si="9"/>
      </c>
      <c r="S11" s="252">
        <f t="shared" si="10"/>
      </c>
    </row>
    <row r="12" spans="1:19" ht="13.5" thickBot="1">
      <c r="A12" s="32">
        <v>5</v>
      </c>
      <c r="B12" s="143">
        <v>0</v>
      </c>
      <c r="C12" s="144">
        <v>0</v>
      </c>
      <c r="D12" s="144">
        <v>0</v>
      </c>
      <c r="E12" s="145">
        <v>0</v>
      </c>
      <c r="F12" s="146">
        <v>0</v>
      </c>
      <c r="G12" s="147">
        <v>0</v>
      </c>
      <c r="H12" s="108">
        <f t="shared" si="0"/>
        <v>0</v>
      </c>
      <c r="I12" s="105">
        <f t="shared" si="1"/>
        <v>0</v>
      </c>
      <c r="J12" s="101">
        <f t="shared" si="2"/>
        <v>0</v>
      </c>
      <c r="K12" s="94">
        <f t="shared" si="3"/>
        <v>0</v>
      </c>
      <c r="M12" s="235">
        <v>5</v>
      </c>
      <c r="N12" s="250">
        <f t="shared" si="5"/>
      </c>
      <c r="O12" s="251">
        <f t="shared" si="6"/>
      </c>
      <c r="P12" s="251">
        <f t="shared" si="7"/>
      </c>
      <c r="Q12" s="252">
        <f t="shared" si="8"/>
      </c>
      <c r="R12" s="253">
        <f t="shared" si="9"/>
      </c>
      <c r="S12" s="252">
        <f t="shared" si="10"/>
      </c>
    </row>
    <row r="13" spans="1:19" ht="13.5" thickBot="1">
      <c r="A13" s="32">
        <v>6</v>
      </c>
      <c r="B13" s="143">
        <v>0</v>
      </c>
      <c r="C13" s="144">
        <v>0</v>
      </c>
      <c r="D13" s="144">
        <v>0</v>
      </c>
      <c r="E13" s="145">
        <v>0</v>
      </c>
      <c r="F13" s="146">
        <v>1</v>
      </c>
      <c r="G13" s="147">
        <v>1</v>
      </c>
      <c r="H13" s="108">
        <f t="shared" si="0"/>
        <v>0</v>
      </c>
      <c r="I13" s="105">
        <f t="shared" si="1"/>
        <v>2</v>
      </c>
      <c r="J13" s="101">
        <f t="shared" si="2"/>
        <v>2</v>
      </c>
      <c r="K13" s="94">
        <f t="shared" si="3"/>
        <v>0.5</v>
      </c>
      <c r="M13" s="235">
        <v>6</v>
      </c>
      <c r="N13" s="250">
        <f t="shared" si="5"/>
      </c>
      <c r="O13" s="251">
        <f t="shared" si="6"/>
      </c>
      <c r="P13" s="251">
        <f t="shared" si="7"/>
      </c>
      <c r="Q13" s="252">
        <f t="shared" si="8"/>
      </c>
      <c r="R13" s="253">
        <f t="shared" si="9"/>
      </c>
      <c r="S13" s="252">
        <f t="shared" si="10"/>
      </c>
    </row>
    <row r="14" spans="1:19" ht="13.5" thickBot="1">
      <c r="A14" s="32">
        <v>7</v>
      </c>
      <c r="B14" s="143">
        <v>0</v>
      </c>
      <c r="C14" s="144">
        <v>0</v>
      </c>
      <c r="D14" s="144">
        <v>0</v>
      </c>
      <c r="E14" s="145">
        <v>12</v>
      </c>
      <c r="F14" s="146">
        <v>4</v>
      </c>
      <c r="G14" s="147">
        <v>2</v>
      </c>
      <c r="H14" s="108">
        <f t="shared" si="0"/>
        <v>12</v>
      </c>
      <c r="I14" s="105">
        <f t="shared" si="1"/>
        <v>6</v>
      </c>
      <c r="J14" s="101">
        <f t="shared" si="2"/>
        <v>18</v>
      </c>
      <c r="K14" s="94">
        <f t="shared" si="3"/>
        <v>4.5</v>
      </c>
      <c r="M14" s="235">
        <v>7</v>
      </c>
      <c r="N14" s="250">
        <f t="shared" si="5"/>
      </c>
      <c r="O14" s="251">
        <f t="shared" si="6"/>
      </c>
      <c r="P14" s="251">
        <f t="shared" si="7"/>
      </c>
      <c r="Q14" s="252">
        <f t="shared" si="8"/>
      </c>
      <c r="R14" s="253">
        <f t="shared" si="9"/>
      </c>
      <c r="S14" s="252">
        <f t="shared" si="10"/>
      </c>
    </row>
    <row r="15" spans="1:19" ht="13.5" thickBot="1">
      <c r="A15" s="32">
        <v>8</v>
      </c>
      <c r="B15" s="143">
        <v>0</v>
      </c>
      <c r="C15" s="144">
        <v>1</v>
      </c>
      <c r="D15" s="144">
        <v>0</v>
      </c>
      <c r="E15" s="145">
        <v>12</v>
      </c>
      <c r="F15" s="146">
        <v>3</v>
      </c>
      <c r="G15" s="147">
        <v>2</v>
      </c>
      <c r="H15" s="108">
        <f t="shared" si="0"/>
        <v>13</v>
      </c>
      <c r="I15" s="105">
        <f t="shared" si="1"/>
        <v>5</v>
      </c>
      <c r="J15" s="101">
        <f t="shared" si="2"/>
        <v>18</v>
      </c>
      <c r="K15" s="94">
        <f t="shared" si="3"/>
        <v>4.5</v>
      </c>
      <c r="M15" s="235">
        <v>8</v>
      </c>
      <c r="N15" s="250">
        <f t="shared" si="5"/>
      </c>
      <c r="O15" s="251">
        <f t="shared" si="6"/>
      </c>
      <c r="P15" s="251">
        <f t="shared" si="7"/>
      </c>
      <c r="Q15" s="252">
        <f t="shared" si="8"/>
      </c>
      <c r="R15" s="253">
        <f t="shared" si="9"/>
      </c>
      <c r="S15" s="252">
        <f t="shared" si="10"/>
      </c>
    </row>
    <row r="16" spans="1:19" ht="13.5" thickBot="1">
      <c r="A16" s="32">
        <v>9</v>
      </c>
      <c r="B16" s="143"/>
      <c r="C16" s="144"/>
      <c r="D16" s="144"/>
      <c r="E16" s="145"/>
      <c r="F16" s="146"/>
      <c r="G16" s="147"/>
      <c r="H16" s="108">
        <f>SUM(B16:E16)</f>
        <v>0</v>
      </c>
      <c r="I16" s="105">
        <f>F16+G16</f>
        <v>0</v>
      </c>
      <c r="J16" s="101">
        <f>SUM(B16:G16)</f>
        <v>0</v>
      </c>
      <c r="K16" s="94">
        <f t="shared" si="3"/>
        <v>0</v>
      </c>
      <c r="M16" s="235">
        <v>9</v>
      </c>
      <c r="N16" s="250">
        <f aca="true" t="shared" si="11" ref="N16:S16">IF(B16&gt;B$7,"chyba","")</f>
      </c>
      <c r="O16" s="251">
        <f t="shared" si="11"/>
      </c>
      <c r="P16" s="251">
        <f t="shared" si="11"/>
      </c>
      <c r="Q16" s="252">
        <f t="shared" si="11"/>
      </c>
      <c r="R16" s="253">
        <f t="shared" si="11"/>
      </c>
      <c r="S16" s="252">
        <f t="shared" si="11"/>
      </c>
    </row>
    <row r="17" spans="1:19" ht="13.5" thickBot="1">
      <c r="A17" s="32">
        <v>10</v>
      </c>
      <c r="B17" s="143">
        <v>0</v>
      </c>
      <c r="C17" s="144">
        <v>0</v>
      </c>
      <c r="D17" s="144">
        <v>0</v>
      </c>
      <c r="E17" s="145">
        <v>0</v>
      </c>
      <c r="F17" s="146">
        <v>0.5</v>
      </c>
      <c r="G17" s="147">
        <v>1</v>
      </c>
      <c r="H17" s="108">
        <f t="shared" si="0"/>
        <v>0</v>
      </c>
      <c r="I17" s="105">
        <f t="shared" si="1"/>
        <v>1.5</v>
      </c>
      <c r="J17" s="101">
        <f t="shared" si="2"/>
        <v>1.5</v>
      </c>
      <c r="K17" s="94">
        <f t="shared" si="3"/>
        <v>0.375</v>
      </c>
      <c r="M17" s="235">
        <v>10</v>
      </c>
      <c r="N17" s="250">
        <f t="shared" si="5"/>
      </c>
      <c r="O17" s="251">
        <f t="shared" si="6"/>
      </c>
      <c r="P17" s="251">
        <f t="shared" si="7"/>
      </c>
      <c r="Q17" s="252">
        <f t="shared" si="8"/>
      </c>
      <c r="R17" s="253">
        <f t="shared" si="9"/>
      </c>
      <c r="S17" s="252">
        <f t="shared" si="10"/>
      </c>
    </row>
    <row r="18" spans="1:19" ht="13.5" thickBot="1">
      <c r="A18" s="32">
        <v>11</v>
      </c>
      <c r="B18" s="143">
        <v>0</v>
      </c>
      <c r="C18" s="144">
        <v>0</v>
      </c>
      <c r="D18" s="144">
        <v>0</v>
      </c>
      <c r="E18" s="145">
        <v>0</v>
      </c>
      <c r="F18" s="146">
        <v>0</v>
      </c>
      <c r="G18" s="147">
        <v>0</v>
      </c>
      <c r="H18" s="108">
        <f t="shared" si="0"/>
        <v>0</v>
      </c>
      <c r="I18" s="105">
        <f t="shared" si="1"/>
        <v>0</v>
      </c>
      <c r="J18" s="101">
        <f t="shared" si="2"/>
        <v>0</v>
      </c>
      <c r="K18" s="94">
        <f t="shared" si="3"/>
        <v>0</v>
      </c>
      <c r="M18" s="235">
        <v>11</v>
      </c>
      <c r="N18" s="250">
        <f t="shared" si="5"/>
      </c>
      <c r="O18" s="251">
        <f t="shared" si="6"/>
      </c>
      <c r="P18" s="251">
        <f t="shared" si="7"/>
      </c>
      <c r="Q18" s="252">
        <f t="shared" si="8"/>
      </c>
      <c r="R18" s="253">
        <f t="shared" si="9"/>
      </c>
      <c r="S18" s="252">
        <f t="shared" si="10"/>
      </c>
    </row>
    <row r="19" spans="1:19" ht="13.5" thickBot="1">
      <c r="A19" s="32">
        <v>12</v>
      </c>
      <c r="B19" s="143">
        <v>0</v>
      </c>
      <c r="C19" s="144">
        <v>1</v>
      </c>
      <c r="D19" s="144">
        <v>0</v>
      </c>
      <c r="E19" s="145">
        <v>12</v>
      </c>
      <c r="F19" s="146">
        <v>4</v>
      </c>
      <c r="G19" s="147">
        <v>3</v>
      </c>
      <c r="H19" s="108">
        <f t="shared" si="0"/>
        <v>13</v>
      </c>
      <c r="I19" s="105">
        <f t="shared" si="1"/>
        <v>7</v>
      </c>
      <c r="J19" s="101">
        <f t="shared" si="2"/>
        <v>20</v>
      </c>
      <c r="K19" s="94">
        <f t="shared" si="3"/>
        <v>5</v>
      </c>
      <c r="M19" s="235">
        <v>12</v>
      </c>
      <c r="N19" s="250">
        <f t="shared" si="5"/>
      </c>
      <c r="O19" s="251">
        <f t="shared" si="6"/>
      </c>
      <c r="P19" s="251">
        <f t="shared" si="7"/>
      </c>
      <c r="Q19" s="252">
        <f t="shared" si="8"/>
      </c>
      <c r="R19" s="253">
        <f t="shared" si="9"/>
      </c>
      <c r="S19" s="252">
        <f t="shared" si="10"/>
      </c>
    </row>
    <row r="20" spans="1:19" ht="13.5" thickBot="1">
      <c r="A20" s="32">
        <v>13</v>
      </c>
      <c r="B20" s="143">
        <v>0</v>
      </c>
      <c r="C20" s="144">
        <v>0</v>
      </c>
      <c r="D20" s="144">
        <v>0</v>
      </c>
      <c r="E20" s="145">
        <v>8</v>
      </c>
      <c r="F20" s="146">
        <v>4</v>
      </c>
      <c r="G20" s="147">
        <v>4</v>
      </c>
      <c r="H20" s="108">
        <f t="shared" si="0"/>
        <v>8</v>
      </c>
      <c r="I20" s="105">
        <f t="shared" si="1"/>
        <v>8</v>
      </c>
      <c r="J20" s="101">
        <f t="shared" si="2"/>
        <v>16</v>
      </c>
      <c r="K20" s="94">
        <f t="shared" si="3"/>
        <v>4</v>
      </c>
      <c r="M20" s="235">
        <v>13</v>
      </c>
      <c r="N20" s="250">
        <f t="shared" si="5"/>
      </c>
      <c r="O20" s="251">
        <f t="shared" si="6"/>
      </c>
      <c r="P20" s="251">
        <f t="shared" si="7"/>
      </c>
      <c r="Q20" s="252">
        <f t="shared" si="8"/>
      </c>
      <c r="R20" s="253">
        <f t="shared" si="9"/>
      </c>
      <c r="S20" s="252">
        <f t="shared" si="10"/>
      </c>
    </row>
    <row r="21" spans="1:19" ht="13.5" thickBot="1">
      <c r="A21" s="32">
        <v>14</v>
      </c>
      <c r="B21" s="143">
        <v>0</v>
      </c>
      <c r="C21" s="144">
        <v>1</v>
      </c>
      <c r="D21" s="144">
        <v>0</v>
      </c>
      <c r="E21" s="145">
        <v>12</v>
      </c>
      <c r="F21" s="146">
        <v>0</v>
      </c>
      <c r="G21" s="147">
        <v>1</v>
      </c>
      <c r="H21" s="108">
        <f t="shared" si="0"/>
        <v>13</v>
      </c>
      <c r="I21" s="105">
        <f t="shared" si="1"/>
        <v>1</v>
      </c>
      <c r="J21" s="101">
        <f t="shared" si="2"/>
        <v>14</v>
      </c>
      <c r="K21" s="94">
        <f t="shared" si="3"/>
        <v>3.5</v>
      </c>
      <c r="M21" s="235">
        <v>14</v>
      </c>
      <c r="N21" s="250">
        <f t="shared" si="5"/>
      </c>
      <c r="O21" s="251">
        <f t="shared" si="6"/>
      </c>
      <c r="P21" s="251">
        <f t="shared" si="7"/>
      </c>
      <c r="Q21" s="252">
        <f t="shared" si="8"/>
      </c>
      <c r="R21" s="253">
        <f t="shared" si="9"/>
      </c>
      <c r="S21" s="252">
        <f t="shared" si="10"/>
      </c>
    </row>
    <row r="22" spans="1:19" ht="13.5" thickBot="1">
      <c r="A22" s="32">
        <v>15</v>
      </c>
      <c r="B22" s="143">
        <v>0</v>
      </c>
      <c r="C22" s="144">
        <v>0</v>
      </c>
      <c r="D22" s="144">
        <v>0</v>
      </c>
      <c r="E22" s="145">
        <v>8</v>
      </c>
      <c r="F22" s="146">
        <v>4</v>
      </c>
      <c r="G22" s="147">
        <v>2</v>
      </c>
      <c r="H22" s="108">
        <f t="shared" si="0"/>
        <v>8</v>
      </c>
      <c r="I22" s="105">
        <f t="shared" si="1"/>
        <v>6</v>
      </c>
      <c r="J22" s="101">
        <f t="shared" si="2"/>
        <v>14</v>
      </c>
      <c r="K22" s="94">
        <f t="shared" si="3"/>
        <v>3.5</v>
      </c>
      <c r="M22" s="235">
        <v>15</v>
      </c>
      <c r="N22" s="250">
        <f t="shared" si="5"/>
      </c>
      <c r="O22" s="251">
        <f t="shared" si="6"/>
      </c>
      <c r="P22" s="251">
        <f t="shared" si="7"/>
      </c>
      <c r="Q22" s="252">
        <f t="shared" si="8"/>
      </c>
      <c r="R22" s="253">
        <f t="shared" si="9"/>
      </c>
      <c r="S22" s="252">
        <f t="shared" si="10"/>
      </c>
    </row>
    <row r="23" spans="1:19" ht="13.5" thickBot="1">
      <c r="A23" s="32">
        <v>16</v>
      </c>
      <c r="B23" s="143">
        <v>0</v>
      </c>
      <c r="C23" s="144">
        <v>0</v>
      </c>
      <c r="D23" s="144">
        <v>0</v>
      </c>
      <c r="E23" s="145">
        <v>10</v>
      </c>
      <c r="F23" s="146">
        <v>0</v>
      </c>
      <c r="G23" s="147">
        <v>1</v>
      </c>
      <c r="H23" s="108">
        <f t="shared" si="0"/>
        <v>10</v>
      </c>
      <c r="I23" s="105">
        <f t="shared" si="1"/>
        <v>1</v>
      </c>
      <c r="J23" s="101">
        <f t="shared" si="2"/>
        <v>11</v>
      </c>
      <c r="K23" s="94">
        <f t="shared" si="3"/>
        <v>2.75</v>
      </c>
      <c r="M23" s="235">
        <v>16</v>
      </c>
      <c r="N23" s="250">
        <f t="shared" si="5"/>
      </c>
      <c r="O23" s="251">
        <f t="shared" si="6"/>
      </c>
      <c r="P23" s="251">
        <f t="shared" si="7"/>
      </c>
      <c r="Q23" s="252">
        <f t="shared" si="8"/>
      </c>
      <c r="R23" s="253">
        <f t="shared" si="9"/>
      </c>
      <c r="S23" s="252">
        <f t="shared" si="10"/>
      </c>
    </row>
    <row r="24" spans="1:19" ht="13.5" thickBot="1">
      <c r="A24" s="32">
        <v>17</v>
      </c>
      <c r="B24" s="143"/>
      <c r="C24" s="144"/>
      <c r="D24" s="144"/>
      <c r="E24" s="145"/>
      <c r="F24" s="146"/>
      <c r="G24" s="147"/>
      <c r="H24" s="108">
        <f>SUM(B24:E24)</f>
        <v>0</v>
      </c>
      <c r="I24" s="105">
        <f>F24+G24</f>
        <v>0</v>
      </c>
      <c r="J24" s="101">
        <f>SUM(B24:G24)</f>
        <v>0</v>
      </c>
      <c r="K24" s="94">
        <f t="shared" si="3"/>
        <v>0</v>
      </c>
      <c r="M24" s="235">
        <v>17</v>
      </c>
      <c r="N24" s="250">
        <f aca="true" t="shared" si="12" ref="N24:S25">IF(B24&gt;B$7,"chyba","")</f>
      </c>
      <c r="O24" s="251">
        <f t="shared" si="12"/>
      </c>
      <c r="P24" s="251">
        <f t="shared" si="12"/>
      </c>
      <c r="Q24" s="252">
        <f t="shared" si="12"/>
      </c>
      <c r="R24" s="253">
        <f t="shared" si="12"/>
      </c>
      <c r="S24" s="252">
        <f t="shared" si="12"/>
      </c>
    </row>
    <row r="25" spans="1:19" ht="13.5" thickBot="1">
      <c r="A25" s="32">
        <v>18</v>
      </c>
      <c r="B25" s="143"/>
      <c r="C25" s="144"/>
      <c r="D25" s="144"/>
      <c r="E25" s="145"/>
      <c r="F25" s="146"/>
      <c r="G25" s="147"/>
      <c r="H25" s="108">
        <f>SUM(B25:E25)</f>
        <v>0</v>
      </c>
      <c r="I25" s="105">
        <f>F25+G25</f>
        <v>0</v>
      </c>
      <c r="J25" s="101">
        <f>SUM(B25:G25)</f>
        <v>0</v>
      </c>
      <c r="K25" s="94">
        <f t="shared" si="3"/>
        <v>0</v>
      </c>
      <c r="M25" s="235">
        <v>18</v>
      </c>
      <c r="N25" s="250">
        <f t="shared" si="12"/>
      </c>
      <c r="O25" s="251">
        <f t="shared" si="12"/>
      </c>
      <c r="P25" s="251">
        <f t="shared" si="12"/>
      </c>
      <c r="Q25" s="252">
        <f t="shared" si="12"/>
      </c>
      <c r="R25" s="253">
        <f t="shared" si="12"/>
      </c>
      <c r="S25" s="252">
        <f t="shared" si="12"/>
      </c>
    </row>
    <row r="26" spans="1:19" ht="13.5" thickBot="1">
      <c r="A26" s="32">
        <v>19</v>
      </c>
      <c r="B26" s="143">
        <v>0</v>
      </c>
      <c r="C26" s="144">
        <v>0</v>
      </c>
      <c r="D26" s="144">
        <v>0</v>
      </c>
      <c r="E26" s="145">
        <v>0</v>
      </c>
      <c r="F26" s="146">
        <v>0</v>
      </c>
      <c r="G26" s="147">
        <v>1</v>
      </c>
      <c r="H26" s="108">
        <f t="shared" si="0"/>
        <v>0</v>
      </c>
      <c r="I26" s="105">
        <f t="shared" si="1"/>
        <v>1</v>
      </c>
      <c r="J26" s="101">
        <f t="shared" si="2"/>
        <v>1</v>
      </c>
      <c r="K26" s="94">
        <f t="shared" si="3"/>
        <v>0.25</v>
      </c>
      <c r="M26" s="235">
        <v>19</v>
      </c>
      <c r="N26" s="250">
        <f t="shared" si="5"/>
      </c>
      <c r="O26" s="251">
        <f t="shared" si="6"/>
      </c>
      <c r="P26" s="251">
        <f t="shared" si="7"/>
      </c>
      <c r="Q26" s="252">
        <f t="shared" si="8"/>
      </c>
      <c r="R26" s="253">
        <f t="shared" si="9"/>
      </c>
      <c r="S26" s="252">
        <f t="shared" si="10"/>
      </c>
    </row>
    <row r="27" spans="1:19" ht="13.5" thickBot="1">
      <c r="A27" s="32">
        <v>20</v>
      </c>
      <c r="B27" s="143">
        <v>0</v>
      </c>
      <c r="C27" s="144">
        <v>0</v>
      </c>
      <c r="D27" s="144">
        <v>0</v>
      </c>
      <c r="E27" s="145">
        <v>4</v>
      </c>
      <c r="F27" s="146">
        <v>0</v>
      </c>
      <c r="G27" s="147">
        <v>1</v>
      </c>
      <c r="H27" s="108">
        <f t="shared" si="0"/>
        <v>4</v>
      </c>
      <c r="I27" s="105">
        <f t="shared" si="1"/>
        <v>1</v>
      </c>
      <c r="J27" s="101">
        <f t="shared" si="2"/>
        <v>5</v>
      </c>
      <c r="K27" s="94">
        <f t="shared" si="3"/>
        <v>1.25</v>
      </c>
      <c r="M27" s="235">
        <v>20</v>
      </c>
      <c r="N27" s="250">
        <f t="shared" si="5"/>
      </c>
      <c r="O27" s="251">
        <f t="shared" si="6"/>
      </c>
      <c r="P27" s="251">
        <f t="shared" si="7"/>
      </c>
      <c r="Q27" s="252">
        <f t="shared" si="8"/>
      </c>
      <c r="R27" s="253">
        <f t="shared" si="9"/>
      </c>
      <c r="S27" s="252">
        <f t="shared" si="10"/>
      </c>
    </row>
    <row r="28" spans="1:19" ht="13.5" thickBot="1">
      <c r="A28" s="32">
        <v>21</v>
      </c>
      <c r="B28" s="143"/>
      <c r="C28" s="144"/>
      <c r="D28" s="144"/>
      <c r="E28" s="145"/>
      <c r="F28" s="146"/>
      <c r="G28" s="147"/>
      <c r="H28" s="108">
        <f t="shared" si="0"/>
        <v>0</v>
      </c>
      <c r="I28" s="105">
        <f t="shared" si="1"/>
        <v>0</v>
      </c>
      <c r="J28" s="101">
        <f t="shared" si="2"/>
        <v>0</v>
      </c>
      <c r="K28" s="94">
        <f t="shared" si="3"/>
        <v>0</v>
      </c>
      <c r="M28" s="235">
        <v>21</v>
      </c>
      <c r="N28" s="250">
        <f t="shared" si="5"/>
      </c>
      <c r="O28" s="251">
        <f t="shared" si="6"/>
      </c>
      <c r="P28" s="251">
        <f t="shared" si="7"/>
      </c>
      <c r="Q28" s="252">
        <f t="shared" si="8"/>
      </c>
      <c r="R28" s="253">
        <f t="shared" si="9"/>
      </c>
      <c r="S28" s="252">
        <f t="shared" si="10"/>
      </c>
    </row>
    <row r="29" spans="1:19" ht="13.5" thickBot="1">
      <c r="A29" s="32">
        <v>22</v>
      </c>
      <c r="B29" s="143"/>
      <c r="C29" s="144"/>
      <c r="D29" s="144"/>
      <c r="E29" s="145"/>
      <c r="F29" s="146"/>
      <c r="G29" s="147"/>
      <c r="H29" s="108">
        <f t="shared" si="0"/>
        <v>0</v>
      </c>
      <c r="I29" s="105">
        <f t="shared" si="1"/>
        <v>0</v>
      </c>
      <c r="J29" s="101">
        <f t="shared" si="2"/>
        <v>0</v>
      </c>
      <c r="K29" s="94">
        <f t="shared" si="3"/>
        <v>0</v>
      </c>
      <c r="M29" s="235">
        <v>22</v>
      </c>
      <c r="N29" s="250">
        <f t="shared" si="5"/>
      </c>
      <c r="O29" s="251">
        <f t="shared" si="6"/>
      </c>
      <c r="P29" s="251">
        <f t="shared" si="7"/>
      </c>
      <c r="Q29" s="252">
        <f t="shared" si="8"/>
      </c>
      <c r="R29" s="253">
        <f t="shared" si="9"/>
      </c>
      <c r="S29" s="252">
        <f t="shared" si="10"/>
      </c>
    </row>
    <row r="30" spans="1:19" ht="13.5" thickBot="1">
      <c r="A30" s="32">
        <v>23</v>
      </c>
      <c r="B30" s="143"/>
      <c r="C30" s="144"/>
      <c r="D30" s="144"/>
      <c r="E30" s="145"/>
      <c r="F30" s="146"/>
      <c r="G30" s="147"/>
      <c r="H30" s="108">
        <f t="shared" si="0"/>
        <v>0</v>
      </c>
      <c r="I30" s="105">
        <f t="shared" si="1"/>
        <v>0</v>
      </c>
      <c r="J30" s="101">
        <f t="shared" si="2"/>
        <v>0</v>
      </c>
      <c r="K30" s="94">
        <f t="shared" si="3"/>
        <v>0</v>
      </c>
      <c r="M30" s="235">
        <v>23</v>
      </c>
      <c r="N30" s="250">
        <f t="shared" si="5"/>
      </c>
      <c r="O30" s="251">
        <f t="shared" si="6"/>
      </c>
      <c r="P30" s="251">
        <f t="shared" si="7"/>
      </c>
      <c r="Q30" s="252">
        <f t="shared" si="8"/>
      </c>
      <c r="R30" s="253">
        <f t="shared" si="9"/>
      </c>
      <c r="S30" s="252">
        <f t="shared" si="10"/>
      </c>
    </row>
    <row r="31" spans="1:19" ht="13.5" thickBot="1">
      <c r="A31" s="32">
        <v>24</v>
      </c>
      <c r="B31" s="148"/>
      <c r="C31" s="149"/>
      <c r="D31" s="149"/>
      <c r="E31" s="150"/>
      <c r="F31" s="151"/>
      <c r="G31" s="152"/>
      <c r="H31" s="108">
        <f t="shared" si="0"/>
        <v>0</v>
      </c>
      <c r="I31" s="105">
        <f t="shared" si="1"/>
        <v>0</v>
      </c>
      <c r="J31" s="101">
        <f t="shared" si="2"/>
        <v>0</v>
      </c>
      <c r="K31" s="94">
        <f t="shared" si="3"/>
        <v>0</v>
      </c>
      <c r="M31" s="235">
        <v>24</v>
      </c>
      <c r="N31" s="250">
        <f t="shared" si="5"/>
      </c>
      <c r="O31" s="251">
        <f t="shared" si="6"/>
      </c>
      <c r="P31" s="251">
        <f t="shared" si="7"/>
      </c>
      <c r="Q31" s="252">
        <f t="shared" si="8"/>
      </c>
      <c r="R31" s="253">
        <f t="shared" si="9"/>
      </c>
      <c r="S31" s="252">
        <f t="shared" si="10"/>
      </c>
    </row>
    <row r="32" spans="1:19" ht="13.5" thickBot="1">
      <c r="A32" s="32">
        <v>25</v>
      </c>
      <c r="B32" s="153"/>
      <c r="C32" s="154"/>
      <c r="D32" s="154"/>
      <c r="E32" s="155"/>
      <c r="F32" s="156"/>
      <c r="G32" s="157"/>
      <c r="H32" s="109">
        <f t="shared" si="0"/>
        <v>0</v>
      </c>
      <c r="I32" s="106">
        <f t="shared" si="1"/>
        <v>0</v>
      </c>
      <c r="J32" s="101">
        <f t="shared" si="2"/>
        <v>0</v>
      </c>
      <c r="K32" s="94">
        <f t="shared" si="3"/>
        <v>0</v>
      </c>
      <c r="M32" s="254">
        <v>25</v>
      </c>
      <c r="N32" s="255">
        <f t="shared" si="5"/>
      </c>
      <c r="O32" s="256">
        <f t="shared" si="6"/>
      </c>
      <c r="P32" s="256">
        <f t="shared" si="7"/>
      </c>
      <c r="Q32" s="257">
        <f t="shared" si="8"/>
      </c>
      <c r="R32" s="258">
        <f t="shared" si="9"/>
      </c>
      <c r="S32" s="257">
        <f t="shared" si="10"/>
      </c>
    </row>
    <row r="33" spans="1:11" ht="12.75">
      <c r="A33" s="9"/>
      <c r="B33" s="9"/>
      <c r="C33" s="9"/>
      <c r="D33" s="9"/>
      <c r="E33" s="9"/>
      <c r="F33" s="9"/>
      <c r="G33" s="9"/>
      <c r="H33" s="9"/>
      <c r="I33" s="9"/>
      <c r="J33" s="13"/>
      <c r="K33" s="14"/>
    </row>
    <row r="34" spans="1:11" ht="12.75">
      <c r="A34" s="9"/>
      <c r="B34" s="9"/>
      <c r="C34" s="9"/>
      <c r="D34" s="9"/>
      <c r="E34" s="9"/>
      <c r="F34" s="9"/>
      <c r="G34" s="9"/>
      <c r="H34" s="9"/>
      <c r="I34" s="9"/>
      <c r="J34" s="13"/>
      <c r="K34" s="14"/>
    </row>
    <row r="35" spans="1:11" ht="12.75">
      <c r="A35" s="9"/>
      <c r="B35" s="9"/>
      <c r="C35" s="9"/>
      <c r="D35" s="9"/>
      <c r="E35" s="9"/>
      <c r="F35" s="9"/>
      <c r="G35" s="9"/>
      <c r="H35" s="9"/>
      <c r="I35" s="9"/>
      <c r="J35" s="13"/>
      <c r="K35" s="14"/>
    </row>
    <row r="36" spans="1:11" ht="12.75">
      <c r="A36" s="9"/>
      <c r="B36" s="9"/>
      <c r="C36" s="9"/>
      <c r="D36" s="9"/>
      <c r="E36" s="9"/>
      <c r="F36" s="9"/>
      <c r="G36" s="9"/>
      <c r="H36" s="9"/>
      <c r="I36" s="9"/>
      <c r="J36" s="13"/>
      <c r="K36" s="14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</sheetData>
  <sheetProtection/>
  <mergeCells count="3">
    <mergeCell ref="B5:J5"/>
    <mergeCell ref="M5:M7"/>
    <mergeCell ref="N5:S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kuracinova</cp:lastModifiedBy>
  <cp:lastPrinted>2011-01-26T21:35:20Z</cp:lastPrinted>
  <dcterms:created xsi:type="dcterms:W3CDTF">2007-01-22T20:18:35Z</dcterms:created>
  <dcterms:modified xsi:type="dcterms:W3CDTF">2011-02-04T10:24:29Z</dcterms:modified>
  <cp:category/>
  <cp:version/>
  <cp:contentType/>
  <cp:contentStatus/>
</cp:coreProperties>
</file>